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Cover shee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</sheets>
  <definedNames>
    <definedName name="_xlnm.Print_Area" localSheetId="19">'Table 19'!$A$1:$AB$65</definedName>
    <definedName name="_xlnm.Print_Area" localSheetId="3">'Table 3'!$A$1:$H$36</definedName>
  </definedNames>
  <calcPr fullCalcOnLoad="1"/>
</workbook>
</file>

<file path=xl/sharedStrings.xml><?xml version="1.0" encoding="utf-8"?>
<sst xmlns="http://schemas.openxmlformats.org/spreadsheetml/2006/main" count="1240" uniqueCount="381">
  <si>
    <t>Socio-economic group of economically active household heads (%)</t>
  </si>
  <si>
    <t>Correlation:</t>
  </si>
  <si>
    <t>SAR area (comprising one or more Local Authority Districts)</t>
  </si>
  <si>
    <t>Synthetic vs.</t>
  </si>
  <si>
    <t>Socio-economic group</t>
  </si>
  <si>
    <t>Cambrdge/</t>
  </si>
  <si>
    <t>E Cams/</t>
  </si>
  <si>
    <t>Hunting-</t>
  </si>
  <si>
    <t>Peter-</t>
  </si>
  <si>
    <t>Amber V/</t>
  </si>
  <si>
    <t>Bolsovr/</t>
  </si>
  <si>
    <t>Erewash/</t>
  </si>
  <si>
    <t>H Peak/</t>
  </si>
  <si>
    <t>Brcklnd/</t>
  </si>
  <si>
    <t>Broadlnd/</t>
  </si>
  <si>
    <t>G Yarmth/</t>
  </si>
  <si>
    <t>Kngs Lyn/</t>
  </si>
  <si>
    <t>Babergh/</t>
  </si>
  <si>
    <t>ForHth/</t>
  </si>
  <si>
    <t>Suff Cstal/</t>
  </si>
  <si>
    <t>SAR</t>
  </si>
  <si>
    <t>National</t>
  </si>
  <si>
    <t>Leeds</t>
  </si>
  <si>
    <t>S Cams</t>
  </si>
  <si>
    <t>Fenland</t>
  </si>
  <si>
    <t>donshire</t>
  </si>
  <si>
    <t>borough</t>
  </si>
  <si>
    <t>NE Derbs</t>
  </si>
  <si>
    <t>Chestfld</t>
  </si>
  <si>
    <t>Derby</t>
  </si>
  <si>
    <t>S Derbs</t>
  </si>
  <si>
    <t>Derbs Dls</t>
  </si>
  <si>
    <t>S Nrflk</t>
  </si>
  <si>
    <t>Norwich</t>
  </si>
  <si>
    <t>N Nrflk</t>
  </si>
  <si>
    <t>W Nrflk</t>
  </si>
  <si>
    <t>Ipswich</t>
  </si>
  <si>
    <t>MSflk/StE</t>
  </si>
  <si>
    <t>Wveny</t>
  </si>
  <si>
    <t>[mean]</t>
  </si>
  <si>
    <t>SAR-based estimate</t>
  </si>
  <si>
    <t>1 Emp mang large</t>
  </si>
  <si>
    <t>2.1 Employer sml</t>
  </si>
  <si>
    <t>2.2 Managers sml</t>
  </si>
  <si>
    <t>3 Prof-self empl</t>
  </si>
  <si>
    <t>4 Prof-employees</t>
  </si>
  <si>
    <t>5.1 Ancil artist</t>
  </si>
  <si>
    <t>5.2 Formn/Sup NM</t>
  </si>
  <si>
    <t>6 Junior NM</t>
  </si>
  <si>
    <t>7 Personal servc</t>
  </si>
  <si>
    <t>8 Formn/Wker man</t>
  </si>
  <si>
    <t>9 Skilled manual</t>
  </si>
  <si>
    <t>10 Semi-skil man</t>
  </si>
  <si>
    <t>11 Unskilled man</t>
  </si>
  <si>
    <t>12 Own account</t>
  </si>
  <si>
    <t>13 Farm-emp mang</t>
  </si>
  <si>
    <t>14 Farmer-own ac</t>
  </si>
  <si>
    <t>15 Agricultural</t>
  </si>
  <si>
    <t>16 Armed forces</t>
  </si>
  <si>
    <t>Inad described</t>
  </si>
  <si>
    <t>Total</t>
  </si>
  <si>
    <t/>
  </si>
  <si>
    <t>Synthetic estimate</t>
  </si>
  <si>
    <t>synthetic vs.</t>
  </si>
  <si>
    <t>Occupation</t>
  </si>
  <si>
    <t>(SOC Major)</t>
  </si>
  <si>
    <t xml:space="preserve"> @ Not stated</t>
  </si>
  <si>
    <t>1. Managers/admnst</t>
  </si>
  <si>
    <t>2. Prof occupations</t>
  </si>
  <si>
    <t>3. Assoc prof/tech</t>
  </si>
  <si>
    <t>4. Clerical/secretl</t>
  </si>
  <si>
    <t>5. Craft and related</t>
  </si>
  <si>
    <t>6. Persnl/prot srv</t>
  </si>
  <si>
    <t>7. Sales occupat</t>
  </si>
  <si>
    <t>8. Plant/mchine ops</t>
  </si>
  <si>
    <t>9. Other occupats</t>
  </si>
  <si>
    <t>Social class of adults (persons aged 16 years and over) (%)</t>
  </si>
  <si>
    <t>Social</t>
  </si>
  <si>
    <t>Class</t>
  </si>
  <si>
    <t>I Professional</t>
  </si>
  <si>
    <t>II Manag Tech</t>
  </si>
  <si>
    <t>IIIN Skilled</t>
  </si>
  <si>
    <t>IIIM Skilled</t>
  </si>
  <si>
    <t>IV Part skilled</t>
  </si>
  <si>
    <t>V Unskilled</t>
  </si>
  <si>
    <t>Armed forces</t>
  </si>
  <si>
    <t>Not stated</t>
  </si>
  <si>
    <t>Not applicable</t>
  </si>
  <si>
    <t>Total valid</t>
  </si>
  <si>
    <t>Migrant origin of adults (persons aged 16 and over) (%)</t>
  </si>
  <si>
    <t>Region of</t>
  </si>
  <si>
    <t>Migrant</t>
  </si>
  <si>
    <t>Origin</t>
  </si>
  <si>
    <t>North</t>
  </si>
  <si>
    <t>Yorks and Humb</t>
  </si>
  <si>
    <t>East Midlands</t>
  </si>
  <si>
    <t>East Anglia</t>
  </si>
  <si>
    <t>Inner London</t>
  </si>
  <si>
    <t>Outer London</t>
  </si>
  <si>
    <t>Rest of S.East</t>
  </si>
  <si>
    <t>South West</t>
  </si>
  <si>
    <t>West Midlands</t>
  </si>
  <si>
    <t>North West</t>
  </si>
  <si>
    <t>Wales</t>
  </si>
  <si>
    <t>Scotland</t>
  </si>
  <si>
    <t>Outside GB</t>
  </si>
  <si>
    <t>Migrants</t>
  </si>
  <si>
    <t>Synthetic estimates</t>
  </si>
  <si>
    <t>Total migrants</t>
  </si>
  <si>
    <t>Distance of move of adult migrants (persons aged 16 and over) (%)</t>
  </si>
  <si>
    <t>Distance</t>
  </si>
  <si>
    <t>of move</t>
  </si>
  <si>
    <t>From outside GB</t>
  </si>
  <si>
    <t>0-4 km</t>
  </si>
  <si>
    <t>5-9 km</t>
  </si>
  <si>
    <t>10-14 km</t>
  </si>
  <si>
    <t>15-19 km</t>
  </si>
  <si>
    <t>20-29 km</t>
  </si>
  <si>
    <t>30-39 km</t>
  </si>
  <si>
    <t>40-49 km</t>
  </si>
  <si>
    <t>50-59 km</t>
  </si>
  <si>
    <t>60-79 km</t>
  </si>
  <si>
    <t>80-99 km</t>
  </si>
  <si>
    <t>100-149 km</t>
  </si>
  <si>
    <t>150-199 km</t>
  </si>
  <si>
    <t>200 km and over</t>
  </si>
  <si>
    <t>Distance to work (persons aged 16 and over) (%)</t>
  </si>
  <si>
    <t>to work</t>
  </si>
  <si>
    <t>SAR-based estimates</t>
  </si>
  <si>
    <t>At home nfp</t>
  </si>
  <si>
    <t>Work outside GB</t>
  </si>
  <si>
    <t>0-2 km</t>
  </si>
  <si>
    <t>3-4 km</t>
  </si>
  <si>
    <t>10-19 km</t>
  </si>
  <si>
    <t>40 km and over</t>
  </si>
  <si>
    <t>Total working</t>
  </si>
  <si>
    <t>Synthetic LADs : SAR LADs</t>
  </si>
  <si>
    <t>Correlations</t>
  </si>
  <si>
    <t>Synthetic LADs : National SAR</t>
  </si>
  <si>
    <t>SAR LADs : National SAR</t>
  </si>
  <si>
    <t>SAR LAD: Leeds</t>
  </si>
  <si>
    <t>SAR LAD: Babergh &amp; Ipswich</t>
  </si>
  <si>
    <t>Number of cars in household</t>
  </si>
  <si>
    <t>0</t>
  </si>
  <si>
    <t>1</t>
  </si>
  <si>
    <t>2</t>
  </si>
  <si>
    <t>3 or more</t>
  </si>
  <si>
    <t>Own occ-outright</t>
  </si>
  <si>
    <t>Own occ-buying</t>
  </si>
  <si>
    <t>Rented priv furn</t>
  </si>
  <si>
    <t>Rent priv unfurn</t>
  </si>
  <si>
    <t>Rented Job/busns</t>
  </si>
  <si>
    <t>Rented Hsg.Assoc</t>
  </si>
  <si>
    <t>Rented LA/NT E+W</t>
  </si>
  <si>
    <t>2% individual SAR-based estimate (x50)</t>
  </si>
  <si>
    <t>Proportional distribution of households: synthetic</t>
  </si>
  <si>
    <t>Proportional distribution of households: SAR</t>
  </si>
  <si>
    <t>Note: see text for account of discrepancy between synthetic and SAR household totals</t>
  </si>
  <si>
    <t>Unemployed</t>
  </si>
  <si>
    <t>Student</t>
  </si>
  <si>
    <t>Retired</t>
  </si>
  <si>
    <t>Permanently sick</t>
  </si>
  <si>
    <t>Female</t>
  </si>
  <si>
    <t>Other inactive</t>
  </si>
  <si>
    <t>Correlation</t>
  </si>
  <si>
    <t>Synthetic LAD : SAR LAD</t>
  </si>
  <si>
    <t>National SAR : Synthetic LAD</t>
  </si>
  <si>
    <t>National SAR : SAR LAD</t>
  </si>
  <si>
    <t>Total Absolute Error</t>
  </si>
  <si>
    <t xml:space="preserve">  Ipswich</t>
  </si>
  <si>
    <t>average</t>
  </si>
  <si>
    <t>17 district</t>
  </si>
  <si>
    <t>Distributional comparison</t>
  </si>
  <si>
    <t>Number</t>
  </si>
  <si>
    <t>Average</t>
  </si>
  <si>
    <t>Area type</t>
  </si>
  <si>
    <t>NFT</t>
  </si>
  <si>
    <t>% NFT</t>
  </si>
  <si>
    <t>NFC</t>
  </si>
  <si>
    <t>% NFC</t>
  </si>
  <si>
    <t>ED</t>
  </si>
  <si>
    <t>(n=8055)</t>
  </si>
  <si>
    <t>Ward</t>
  </si>
  <si>
    <t>(n=806)</t>
  </si>
  <si>
    <t>District</t>
  </si>
  <si>
    <t>(n=30)</t>
  </si>
  <si>
    <t>SAR District</t>
  </si>
  <si>
    <t>(n=17)</t>
  </si>
  <si>
    <t>County</t>
  </si>
  <si>
    <t>(n=4)</t>
  </si>
  <si>
    <t>SAR region</t>
  </si>
  <si>
    <t>(n=1)</t>
  </si>
  <si>
    <t>NFT = 'non-fitting table' (table exceeds chi-square critical value at 0.05 significance level)</t>
  </si>
  <si>
    <t>NFC = 'non-fitting cell' (cell exceeds Z-score critical value at 0.05 significance level)</t>
  </si>
  <si>
    <t>of areas</t>
  </si>
  <si>
    <t>Table 1  Default SAS constraints applied during small-area microdata creation</t>
  </si>
  <si>
    <t>SAS table</t>
  </si>
  <si>
    <t>Tabulation constrained</t>
  </si>
  <si>
    <t>S35</t>
  </si>
  <si>
    <t>Age / Sex / Marital status</t>
  </si>
  <si>
    <t>S42</t>
  </si>
  <si>
    <t>Household composition / Tenure</t>
  </si>
  <si>
    <t xml:space="preserve">  S01 a</t>
  </si>
  <si>
    <t>Resident status / Sex</t>
  </si>
  <si>
    <t>S22</t>
  </si>
  <si>
    <t xml:space="preserve">Household size / Number of rooms / Tenure </t>
  </si>
  <si>
    <t>S12</t>
  </si>
  <si>
    <t>Long-term illness / Age / Sex</t>
  </si>
  <si>
    <t>S29</t>
  </si>
  <si>
    <t xml:space="preserve">Dependants </t>
  </si>
  <si>
    <t xml:space="preserve">  S86 b</t>
  </si>
  <si>
    <t>Socio-economic group of household head / Tenure</t>
  </si>
  <si>
    <t>S39</t>
  </si>
  <si>
    <t>Age / Sex / Marital status of household head</t>
  </si>
  <si>
    <t xml:space="preserve">  S34 c</t>
  </si>
  <si>
    <t>Sex / Marital status / Economic position</t>
  </si>
  <si>
    <t xml:space="preserve">  S08 d</t>
  </si>
  <si>
    <t>Age / Sex /  Economic position</t>
  </si>
  <si>
    <t>S49</t>
  </si>
  <si>
    <t>Ethnic group of household head / Tenure</t>
  </si>
  <si>
    <t xml:space="preserve">  S09 d</t>
  </si>
  <si>
    <t>Sex / Economic position / Ethnic group</t>
  </si>
  <si>
    <t>Household composition / Car ownership</t>
  </si>
  <si>
    <t xml:space="preserve">  S74 b</t>
  </si>
  <si>
    <t>Occupation / Age / Sex</t>
  </si>
  <si>
    <t>Total constrained cells</t>
  </si>
  <si>
    <t>NOTES:</t>
  </si>
  <si>
    <t>a Visitor counts amended to remove visitors living in visitor-only households</t>
  </si>
  <si>
    <t>b Published 10%-sample counts replaced by modelled 100% counts (see Huang and Williamson, 2001)</t>
  </si>
  <si>
    <t>c Economic position of economically active students modelled and subtracted from counts of</t>
  </si>
  <si>
    <t xml:space="preserve">  economically active</t>
  </si>
  <si>
    <t>d Counts for all residents constrained to fit totals for private households residents by economic position as</t>
  </si>
  <si>
    <t xml:space="preserve">   given in SAS Table 34</t>
  </si>
  <si>
    <t>Order</t>
  </si>
  <si>
    <t>processed</t>
  </si>
  <si>
    <t>per table</t>
  </si>
  <si>
    <t>Cells</t>
  </si>
  <si>
    <t>constrained</t>
  </si>
  <si>
    <t>Table 18 Summary results from comparison of logistic regression coefficients</t>
  </si>
  <si>
    <t>Observed distribution</t>
  </si>
  <si>
    <t>LAD: Synthetic</t>
  </si>
  <si>
    <t>LAD: SAR</t>
  </si>
  <si>
    <t>Expected distribution</t>
  </si>
  <si>
    <t>Logistic regression model:</t>
  </si>
  <si>
    <t>National: SAR</t>
  </si>
  <si>
    <t>Mean sum of errors-squared</t>
  </si>
  <si>
    <t>(average across 17 SAR LADs)</t>
  </si>
  <si>
    <t>Health x Economic Position</t>
  </si>
  <si>
    <t>Health x Economic Position x Tenure</t>
  </si>
  <si>
    <t>Health x Economic Position x Tenure x Sex</t>
  </si>
  <si>
    <t>Health x Economic Position x Tenure x Sex x Car ownership</t>
  </si>
  <si>
    <t>Table 17 Summary results from comparison of multiway distributions</t>
  </si>
  <si>
    <t>Babergh/Ipswich</t>
  </si>
  <si>
    <t>Synthetic LAD:</t>
  </si>
  <si>
    <t>SAR LAD:</t>
  </si>
  <si>
    <t>Distribution of adults by</t>
  </si>
  <si>
    <t>SAR LAD</t>
  </si>
  <si>
    <t>Univariate (constrained)</t>
  </si>
  <si>
    <t>Sex (n=2)</t>
  </si>
  <si>
    <t>Long-term illness (n=2)</t>
  </si>
  <si>
    <t>Economic position (n=10)</t>
  </si>
  <si>
    <t>Univariate (unconstrained)</t>
  </si>
  <si>
    <t>Car ownership (n=4)</t>
  </si>
  <si>
    <t>Tenure (n=7)</t>
  </si>
  <si>
    <t>Bivariate (unconstrained)</t>
  </si>
  <si>
    <t>Tenure x Cars (n=28)</t>
  </si>
  <si>
    <t>Economic Position x Tenure (n=70)</t>
  </si>
  <si>
    <t>Multivariate (unconstrained)</t>
  </si>
  <si>
    <t>Economic position x Sex x Health (n=40)</t>
  </si>
  <si>
    <t>Economic position x Tenure x Health (n=140)</t>
  </si>
  <si>
    <t>Table 19  Comparison of differences in joint and conditional probability distributions for Babergh/Ipswich</t>
  </si>
  <si>
    <t>Tenure of household space</t>
  </si>
  <si>
    <t>Economic</t>
  </si>
  <si>
    <t>Owner occupied</t>
  </si>
  <si>
    <t>Rented privately:</t>
  </si>
  <si>
    <t>Rented w.</t>
  </si>
  <si>
    <t>Rented from</t>
  </si>
  <si>
    <t>Health</t>
  </si>
  <si>
    <t>Position</t>
  </si>
  <si>
    <t>outright</t>
  </si>
  <si>
    <t>buying</t>
  </si>
  <si>
    <t>furnished</t>
  </si>
  <si>
    <t>unfurnishd</t>
  </si>
  <si>
    <t>job/busn.</t>
  </si>
  <si>
    <t>H.A.</t>
  </si>
  <si>
    <t>L.A.</t>
  </si>
  <si>
    <t>SAR count</t>
  </si>
  <si>
    <t>SAR count x 50</t>
  </si>
  <si>
    <t>Synthetic count</t>
  </si>
  <si>
    <t>ILL</t>
  </si>
  <si>
    <t>Employee full-time</t>
  </si>
  <si>
    <t>Employee part-time</t>
  </si>
  <si>
    <t>Self-emp. w emps.</t>
  </si>
  <si>
    <t>Self-emp. no emps.</t>
  </si>
  <si>
    <t>On a Govt scheme</t>
  </si>
  <si>
    <t>Not ILL</t>
  </si>
  <si>
    <t>SAR count (sub-group totals)</t>
  </si>
  <si>
    <t>SAR count x 50 (sub-group totals)</t>
  </si>
  <si>
    <t>Synthetic count (sub-group totals)</t>
  </si>
  <si>
    <t>SAR joint probability</t>
  </si>
  <si>
    <t>Synthetic joint probability</t>
  </si>
  <si>
    <t>SAR conditional probability (ill | economic position and tenure)</t>
  </si>
  <si>
    <t>Synthetic conditional probability (ill | economic position and tenure)</t>
  </si>
  <si>
    <t>Table 15  Comparison of synthetic and SAR estimates of car ownership by tenure</t>
  </si>
  <si>
    <t>Table 16 Tenure by Car ownership estimates: measures of fit</t>
  </si>
  <si>
    <t>Table 14  Synthetic vs SAR-based estimates of distance to work by Local Authority District</t>
  </si>
  <si>
    <t>Table 13  Synthetic vs SAR-based estimates of distance of in-migration by Local Authority District</t>
  </si>
  <si>
    <t>Table 12  Synthetic vs SAR-based estimates of Migrant Origin by Local Authority District</t>
  </si>
  <si>
    <t>Table 11  Synthetic vs SAR-based estimates of Social Class distribution by Local Authority District</t>
  </si>
  <si>
    <t>Table 10  Synthetic vs SAR-based estimates of occupational distribution by Local Authority District</t>
  </si>
  <si>
    <t>Table 9  Synthetic vs SAR-based estimates of SEG distribution by Local Authority District</t>
  </si>
  <si>
    <t>Table 8 Logistic regression outcomes</t>
  </si>
  <si>
    <t>Difference in conditional distribtution of sex given economic position</t>
  </si>
  <si>
    <t>Probabilities</t>
  </si>
  <si>
    <t>Odds</t>
  </si>
  <si>
    <t>Log-odds</t>
  </si>
  <si>
    <t>Distributional comparisons</t>
  </si>
  <si>
    <t>District SAS : District SAR</t>
  </si>
  <si>
    <t>Distric SAS : District Synthetic</t>
  </si>
  <si>
    <t>District Synthetic : District SAR</t>
  </si>
  <si>
    <t>National SAR : District Sar</t>
  </si>
  <si>
    <t>National SAR : District Synthetic</t>
  </si>
  <si>
    <t>National SAR : District SAS</t>
  </si>
  <si>
    <t>Table 7  Example of fit to census data for selected SAR districts: joint distribution</t>
  </si>
  <si>
    <t>SAR district: Leeds</t>
  </si>
  <si>
    <t>Aggregated</t>
  </si>
  <si>
    <t>Individual</t>
  </si>
  <si>
    <t>SAS</t>
  </si>
  <si>
    <t>ED SAS</t>
  </si>
  <si>
    <t>Synthetic</t>
  </si>
  <si>
    <t>Economic position</t>
  </si>
  <si>
    <t>% female</t>
  </si>
  <si>
    <t>Goodness-of-fit to District SAS counts</t>
  </si>
  <si>
    <t>SAR district: Babergh/Ipswich</t>
  </si>
  <si>
    <t>Table 6  Example of fit to census data for selected SAR districts</t>
  </si>
  <si>
    <t>District SAS</t>
  </si>
  <si>
    <t>Aggregated ED SAS</t>
  </si>
  <si>
    <t>Individual SAR</t>
  </si>
  <si>
    <t>SAR x 50</t>
  </si>
  <si>
    <t>Male</t>
  </si>
  <si>
    <t>% difference from total</t>
  </si>
  <si>
    <t>Goodness-of-fit to District SAS proportions</t>
  </si>
  <si>
    <t>SAR District: Babergh/Ipswich</t>
  </si>
  <si>
    <t>Table 4  Inherent limits to accuracy of the SAR</t>
  </si>
  <si>
    <t>Possible</t>
  </si>
  <si>
    <t>count</t>
  </si>
  <si>
    <t>Actual count</t>
  </si>
  <si>
    <t>sampling</t>
  </si>
  <si>
    <t>x 50</t>
  </si>
  <si>
    <t>minimum</t>
  </si>
  <si>
    <t>maximum</t>
  </si>
  <si>
    <t>error (%)</t>
  </si>
  <si>
    <t>Table 3  Standard error of proportions: conditional probabilities</t>
  </si>
  <si>
    <t>95% CI as</t>
  </si>
  <si>
    <t>(SAR</t>
  </si>
  <si>
    <t>Confidence</t>
  </si>
  <si>
    <t>% of SAR</t>
  </si>
  <si>
    <t>estimate)</t>
  </si>
  <si>
    <t>SE p</t>
  </si>
  <si>
    <t>Interval</t>
  </si>
  <si>
    <t>estimate</t>
  </si>
  <si>
    <t>Note: unadjusted for unknown design factor and under-enumeration correction</t>
  </si>
  <si>
    <t>Table 2  Standard error of proportions: joint probabilities</t>
  </si>
  <si>
    <t>%</t>
  </si>
  <si>
    <t>Design</t>
  </si>
  <si>
    <t>Under-</t>
  </si>
  <si>
    <t>factor</t>
  </si>
  <si>
    <t>enumeration</t>
  </si>
  <si>
    <t>(national)</t>
  </si>
  <si>
    <t>correction</t>
  </si>
  <si>
    <t>Count</t>
  </si>
  <si>
    <t>Table 5  Fit of synthetic microdata to known constraints</t>
  </si>
  <si>
    <t>Paul Williamson</t>
  </si>
  <si>
    <t>Population microdata unit</t>
  </si>
  <si>
    <t>Department of Geography</t>
  </si>
  <si>
    <t>University of Liverpool</t>
  </si>
  <si>
    <t>Working paper 2002/1</t>
  </si>
  <si>
    <t>THE AGGREGATION OF SMALL-AREA SYNTHETIC MICRODATA</t>
  </si>
  <si>
    <t>TO HIGHER-LEVEL GEOGRAPHIES: AN ASSESSMENT OF FIT</t>
  </si>
  <si>
    <t>Table</t>
  </si>
  <si>
    <t>Insert into working paper after page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</si>
</sst>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00000000"/>
    <numFmt numFmtId="168" formatCode="0.000000000000000"/>
    <numFmt numFmtId="169" formatCode="\±0.0"/>
    <numFmt numFmtId="170" formatCode="\±\ 0.0"/>
  </numFmts>
  <fonts count="7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2" xfId="0" applyBorder="1" applyAlignment="1">
      <alignment horizontal="right"/>
    </xf>
    <xf numFmtId="2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1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64" fontId="3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2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2" xfId="0" applyNumberFormat="1" applyBorder="1" applyAlignment="1">
      <alignment/>
    </xf>
    <xf numFmtId="9" fontId="0" fillId="0" borderId="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3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3" xfId="0" applyNumberForma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workbookViewId="0" topLeftCell="A1">
      <selection activeCell="A1" sqref="A1"/>
    </sheetView>
  </sheetViews>
  <sheetFormatPr defaultColWidth="9.140625" defaultRowHeight="12.75"/>
  <cols>
    <col min="2" max="7" width="9.57421875" style="0" customWidth="1"/>
  </cols>
  <sheetData>
    <row r="2" spans="2:7" ht="12.75">
      <c r="B2" s="79"/>
      <c r="C2" s="1"/>
      <c r="D2" s="1"/>
      <c r="E2" s="1"/>
      <c r="F2" s="1"/>
      <c r="G2" s="80"/>
    </row>
    <row r="3" spans="2:7" ht="12.75">
      <c r="B3" s="91" t="s">
        <v>376</v>
      </c>
      <c r="C3" s="92"/>
      <c r="D3" s="92"/>
      <c r="E3" s="92"/>
      <c r="F3" s="92"/>
      <c r="G3" s="93"/>
    </row>
    <row r="4" spans="2:7" ht="12.75">
      <c r="B4" s="81"/>
      <c r="C4" s="2"/>
      <c r="D4" s="2"/>
      <c r="E4" s="2"/>
      <c r="F4" s="2"/>
      <c r="G4" s="82"/>
    </row>
    <row r="5" spans="2:7" ht="12.75">
      <c r="B5" s="81"/>
      <c r="C5" s="2"/>
      <c r="D5" s="2"/>
      <c r="E5" s="2"/>
      <c r="F5" s="2"/>
      <c r="G5" s="82"/>
    </row>
    <row r="6" spans="2:7" ht="12.75">
      <c r="B6" s="88" t="s">
        <v>377</v>
      </c>
      <c r="C6" s="89"/>
      <c r="D6" s="89"/>
      <c r="E6" s="89"/>
      <c r="F6" s="89"/>
      <c r="G6" s="90"/>
    </row>
    <row r="7" spans="2:7" ht="12.75">
      <c r="B7" s="88" t="s">
        <v>378</v>
      </c>
      <c r="C7" s="89"/>
      <c r="D7" s="89"/>
      <c r="E7" s="89"/>
      <c r="F7" s="89"/>
      <c r="G7" s="90"/>
    </row>
    <row r="8" spans="2:7" ht="12.75">
      <c r="B8" s="81"/>
      <c r="C8" s="2"/>
      <c r="D8" s="2"/>
      <c r="E8" s="2"/>
      <c r="F8" s="2"/>
      <c r="G8" s="82"/>
    </row>
    <row r="9" spans="2:7" ht="12.75">
      <c r="B9" s="81"/>
      <c r="C9" s="2"/>
      <c r="D9" s="2"/>
      <c r="E9" s="2"/>
      <c r="F9" s="2"/>
      <c r="G9" s="82"/>
    </row>
    <row r="10" spans="2:7" s="34" customFormat="1" ht="12.75">
      <c r="B10" s="88" t="s">
        <v>372</v>
      </c>
      <c r="C10" s="89"/>
      <c r="D10" s="89"/>
      <c r="E10" s="89"/>
      <c r="F10" s="89"/>
      <c r="G10" s="90"/>
    </row>
    <row r="11" spans="2:7" ht="12.75">
      <c r="B11" s="83"/>
      <c r="C11" s="86"/>
      <c r="D11" s="86"/>
      <c r="E11" s="86"/>
      <c r="F11" s="86"/>
      <c r="G11" s="87"/>
    </row>
    <row r="12" spans="2:7" ht="12.75">
      <c r="B12" s="88" t="s">
        <v>373</v>
      </c>
      <c r="C12" s="89"/>
      <c r="D12" s="89"/>
      <c r="E12" s="89"/>
      <c r="F12" s="89"/>
      <c r="G12" s="90"/>
    </row>
    <row r="13" spans="2:7" ht="12.75">
      <c r="B13" s="83"/>
      <c r="C13" s="86"/>
      <c r="D13" s="86"/>
      <c r="E13" s="86"/>
      <c r="F13" s="86"/>
      <c r="G13" s="87"/>
    </row>
    <row r="14" spans="2:7" ht="12.75">
      <c r="B14" s="88" t="s">
        <v>374</v>
      </c>
      <c r="C14" s="89"/>
      <c r="D14" s="89"/>
      <c r="E14" s="89"/>
      <c r="F14" s="89"/>
      <c r="G14" s="90"/>
    </row>
    <row r="15" spans="2:7" ht="12.75">
      <c r="B15" s="83"/>
      <c r="C15" s="86"/>
      <c r="D15" s="86"/>
      <c r="E15" s="86"/>
      <c r="F15" s="86"/>
      <c r="G15" s="87"/>
    </row>
    <row r="16" spans="2:7" ht="12.75">
      <c r="B16" s="88" t="s">
        <v>375</v>
      </c>
      <c r="C16" s="89"/>
      <c r="D16" s="89"/>
      <c r="E16" s="89"/>
      <c r="F16" s="89"/>
      <c r="G16" s="90"/>
    </row>
    <row r="17" spans="2:7" ht="12.75">
      <c r="B17" s="84"/>
      <c r="C17" s="4"/>
      <c r="D17" s="4"/>
      <c r="E17" s="4"/>
      <c r="F17" s="4"/>
      <c r="G17" s="85"/>
    </row>
    <row r="19" spans="2:3" ht="12.75">
      <c r="B19" t="s">
        <v>379</v>
      </c>
      <c r="C19" t="s">
        <v>380</v>
      </c>
    </row>
    <row r="20" spans="2:3" ht="12.75">
      <c r="B20">
        <v>1</v>
      </c>
      <c r="C20">
        <v>4</v>
      </c>
    </row>
    <row r="21" spans="2:3" ht="12.75">
      <c r="B21">
        <v>2</v>
      </c>
      <c r="C21">
        <v>8</v>
      </c>
    </row>
    <row r="22" spans="2:3" ht="12.75">
      <c r="B22">
        <v>3</v>
      </c>
      <c r="C22">
        <v>8</v>
      </c>
    </row>
    <row r="23" spans="2:3" ht="12.75">
      <c r="B23">
        <v>4</v>
      </c>
      <c r="C23">
        <v>9</v>
      </c>
    </row>
    <row r="24" spans="2:3" ht="12.75">
      <c r="B24">
        <v>5</v>
      </c>
      <c r="C24">
        <v>10</v>
      </c>
    </row>
    <row r="25" spans="2:3" ht="12.75">
      <c r="B25">
        <v>6</v>
      </c>
      <c r="C25">
        <v>11</v>
      </c>
    </row>
    <row r="26" spans="2:3" ht="12.75">
      <c r="B26">
        <v>7</v>
      </c>
      <c r="C26">
        <v>12</v>
      </c>
    </row>
    <row r="27" spans="2:3" ht="12.75">
      <c r="B27">
        <v>8</v>
      </c>
      <c r="C27">
        <v>12</v>
      </c>
    </row>
    <row r="28" spans="2:3" ht="12.75">
      <c r="B28">
        <v>9</v>
      </c>
      <c r="C28">
        <v>14</v>
      </c>
    </row>
    <row r="29" spans="2:3" ht="12.75">
      <c r="B29">
        <v>10</v>
      </c>
      <c r="C29">
        <v>14</v>
      </c>
    </row>
    <row r="30" spans="2:3" ht="12.75">
      <c r="B30">
        <v>11</v>
      </c>
      <c r="C30">
        <v>15</v>
      </c>
    </row>
    <row r="31" spans="2:3" ht="12.75">
      <c r="B31">
        <v>12</v>
      </c>
      <c r="C31">
        <v>15</v>
      </c>
    </row>
    <row r="32" spans="2:3" ht="12.75">
      <c r="B32">
        <v>13</v>
      </c>
      <c r="C32">
        <v>15</v>
      </c>
    </row>
    <row r="33" spans="2:3" ht="12.75">
      <c r="B33">
        <v>14</v>
      </c>
      <c r="C33">
        <v>15</v>
      </c>
    </row>
    <row r="34" spans="2:3" ht="12.75">
      <c r="B34">
        <v>15</v>
      </c>
      <c r="C34">
        <v>17</v>
      </c>
    </row>
    <row r="35" spans="2:3" ht="12.75">
      <c r="B35">
        <v>16</v>
      </c>
      <c r="C35">
        <v>17</v>
      </c>
    </row>
    <row r="36" spans="2:3" ht="12.75">
      <c r="B36">
        <v>17</v>
      </c>
      <c r="C36">
        <v>18</v>
      </c>
    </row>
    <row r="37" spans="2:3" ht="12.75">
      <c r="B37">
        <v>18</v>
      </c>
      <c r="C37">
        <v>18</v>
      </c>
    </row>
    <row r="38" spans="2:3" ht="12.75">
      <c r="B38">
        <v>19</v>
      </c>
      <c r="C38">
        <v>19</v>
      </c>
    </row>
  </sheetData>
  <mergeCells count="7">
    <mergeCell ref="B12:G12"/>
    <mergeCell ref="B14:G14"/>
    <mergeCell ref="B16:G16"/>
    <mergeCell ref="B3:G3"/>
    <mergeCell ref="B6:G6"/>
    <mergeCell ref="B7:G7"/>
    <mergeCell ref="B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workbookViewId="0" topLeftCell="A1">
      <selection activeCell="A2" sqref="A2"/>
    </sheetView>
  </sheetViews>
  <sheetFormatPr defaultColWidth="9.140625" defaultRowHeight="12.75"/>
  <cols>
    <col min="1" max="1" width="19.140625" style="0" customWidth="1"/>
    <col min="4" max="4" width="10.57421875" style="0" customWidth="1"/>
    <col min="20" max="20" width="11.28125" style="0" customWidth="1"/>
  </cols>
  <sheetData>
    <row r="1" ht="12.75">
      <c r="A1" s="34" t="s">
        <v>310</v>
      </c>
    </row>
    <row r="3" spans="1:20" ht="12.75">
      <c r="A3" s="1"/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17" t="s">
        <v>1</v>
      </c>
    </row>
    <row r="4" spans="1:20" ht="12.75">
      <c r="A4" s="2"/>
      <c r="B4" s="2"/>
      <c r="C4" s="94" t="s">
        <v>2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5" t="s">
        <v>3</v>
      </c>
    </row>
    <row r="5" spans="1:20" ht="12.75">
      <c r="A5" s="2" t="s">
        <v>4</v>
      </c>
      <c r="B5" s="2"/>
      <c r="C5" s="2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16" t="s">
        <v>20</v>
      </c>
    </row>
    <row r="6" spans="1:20" ht="12.75">
      <c r="A6" s="4"/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29</v>
      </c>
      <c r="K6" s="4" t="s">
        <v>30</v>
      </c>
      <c r="L6" s="4" t="s">
        <v>31</v>
      </c>
      <c r="M6" s="4" t="s">
        <v>32</v>
      </c>
      <c r="N6" s="4" t="s">
        <v>33</v>
      </c>
      <c r="O6" s="4" t="s">
        <v>34</v>
      </c>
      <c r="P6" s="4" t="s">
        <v>35</v>
      </c>
      <c r="Q6" s="4" t="s">
        <v>36</v>
      </c>
      <c r="R6" s="4" t="s">
        <v>37</v>
      </c>
      <c r="S6" s="4" t="s">
        <v>38</v>
      </c>
      <c r="T6" s="24" t="s">
        <v>39</v>
      </c>
    </row>
    <row r="7" ht="12.75">
      <c r="A7" s="5"/>
    </row>
    <row r="8" spans="1:19" ht="12.75">
      <c r="A8" s="5"/>
      <c r="B8" s="73" t="s">
        <v>40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ht="12.75">
      <c r="A9" s="5"/>
    </row>
    <row r="10" spans="1:19" ht="12.75">
      <c r="A10" t="s">
        <v>41</v>
      </c>
      <c r="B10" s="7">
        <v>6.537588463079183</v>
      </c>
      <c r="C10" s="7">
        <v>6.578542883492161</v>
      </c>
      <c r="D10" s="7">
        <v>9.725906277630415</v>
      </c>
      <c r="E10" s="7">
        <v>7.320441988950275</v>
      </c>
      <c r="F10" s="7">
        <v>8.85478158205431</v>
      </c>
      <c r="G10" s="7">
        <v>8.213820078226858</v>
      </c>
      <c r="H10" s="7">
        <v>5.9123343527013255</v>
      </c>
      <c r="I10" s="7">
        <v>5.430463576158941</v>
      </c>
      <c r="J10" s="7">
        <v>5.042816365366318</v>
      </c>
      <c r="K10" s="7">
        <v>6.182212581344902</v>
      </c>
      <c r="L10" s="7">
        <v>7.436918990703852</v>
      </c>
      <c r="M10" s="7">
        <v>5.688622754491018</v>
      </c>
      <c r="N10" s="7">
        <v>5.671902268760907</v>
      </c>
      <c r="O10" s="7">
        <v>3.5264483627204033</v>
      </c>
      <c r="P10" s="7">
        <v>4.692556634304207</v>
      </c>
      <c r="Q10" s="7">
        <v>7.05521472392638</v>
      </c>
      <c r="R10" s="7">
        <v>7.242339832869081</v>
      </c>
      <c r="S10" s="7">
        <v>6.307977736549166</v>
      </c>
    </row>
    <row r="11" spans="1:19" ht="12.75">
      <c r="A11" t="s">
        <v>42</v>
      </c>
      <c r="B11" s="7">
        <v>3.632438687853296</v>
      </c>
      <c r="C11" s="7">
        <v>2.6129726406394096</v>
      </c>
      <c r="D11" s="7">
        <v>4.774535809018567</v>
      </c>
      <c r="E11" s="7">
        <v>4.143646408839778</v>
      </c>
      <c r="F11" s="7">
        <v>2.833530106257379</v>
      </c>
      <c r="G11" s="7">
        <v>2.4771838331160363</v>
      </c>
      <c r="H11" s="7">
        <v>3.669724770642202</v>
      </c>
      <c r="I11" s="7">
        <v>2.781456953642384</v>
      </c>
      <c r="J11" s="7">
        <v>2.283539486203616</v>
      </c>
      <c r="K11" s="7">
        <v>3.7960954446854664</v>
      </c>
      <c r="L11" s="7">
        <v>3.5856573705179287</v>
      </c>
      <c r="M11" s="7">
        <v>5.089820359281437</v>
      </c>
      <c r="N11" s="7">
        <v>3.7521815008726005</v>
      </c>
      <c r="O11" s="7">
        <v>5.541561712846348</v>
      </c>
      <c r="P11" s="7">
        <v>3.559870550161812</v>
      </c>
      <c r="Q11" s="7">
        <v>3.374233128834356</v>
      </c>
      <c r="R11" s="7">
        <v>3.6211699164345403</v>
      </c>
      <c r="S11" s="7">
        <v>4.267161410018553</v>
      </c>
    </row>
    <row r="12" spans="1:19" ht="12.75">
      <c r="A12" t="s">
        <v>43</v>
      </c>
      <c r="B12" s="7">
        <v>10.050295989673744</v>
      </c>
      <c r="C12" s="7">
        <v>9.099292960344298</v>
      </c>
      <c r="D12" s="7">
        <v>8.930150309460656</v>
      </c>
      <c r="E12" s="7">
        <v>6.906077348066299</v>
      </c>
      <c r="F12" s="7">
        <v>11.216056670602125</v>
      </c>
      <c r="G12" s="7">
        <v>6.51890482398957</v>
      </c>
      <c r="H12" s="7">
        <v>9.174311926605505</v>
      </c>
      <c r="I12" s="7">
        <v>8.211920529801324</v>
      </c>
      <c r="J12" s="7">
        <v>6.565176022835395</v>
      </c>
      <c r="K12" s="7">
        <v>9.869848156182211</v>
      </c>
      <c r="L12" s="7">
        <v>11.42098273572377</v>
      </c>
      <c r="M12" s="7">
        <v>8.283433133732535</v>
      </c>
      <c r="N12" s="7">
        <v>8.202443280977311</v>
      </c>
      <c r="O12" s="7">
        <v>7.43073047858942</v>
      </c>
      <c r="P12" s="7">
        <v>8.89967637540453</v>
      </c>
      <c r="Q12" s="7">
        <v>7.259713701431493</v>
      </c>
      <c r="R12" s="7">
        <v>8.449396471680593</v>
      </c>
      <c r="S12" s="7">
        <v>8.070500927643785</v>
      </c>
    </row>
    <row r="13" spans="1:19" ht="12.75">
      <c r="A13" t="s">
        <v>44</v>
      </c>
      <c r="B13" s="7">
        <v>1.503538523167312</v>
      </c>
      <c r="C13" s="7">
        <v>1.168152474638795</v>
      </c>
      <c r="D13" s="7">
        <v>2.9177718832891246</v>
      </c>
      <c r="E13" s="7">
        <v>0.9668508287292817</v>
      </c>
      <c r="F13" s="7">
        <v>1.770956316410862</v>
      </c>
      <c r="G13" s="7">
        <v>0.651890482398957</v>
      </c>
      <c r="H13" s="7">
        <v>1.529051987767584</v>
      </c>
      <c r="I13" s="7">
        <v>0.3973509933774834</v>
      </c>
      <c r="J13" s="7">
        <v>0.7611798287345386</v>
      </c>
      <c r="K13" s="7">
        <v>0.7592190889370932</v>
      </c>
      <c r="L13" s="7">
        <v>2.921646746347941</v>
      </c>
      <c r="M13" s="7">
        <v>1.7964071856287425</v>
      </c>
      <c r="N13" s="7">
        <v>1.9197207678883073</v>
      </c>
      <c r="O13" s="7">
        <v>1.63727959697733</v>
      </c>
      <c r="P13" s="7">
        <v>0.48543689320388345</v>
      </c>
      <c r="Q13" s="7">
        <v>2.147239263803681</v>
      </c>
      <c r="R13" s="7">
        <v>1.6713091922005572</v>
      </c>
      <c r="S13" s="7">
        <v>1.2987012987012987</v>
      </c>
    </row>
    <row r="14" spans="1:19" ht="12.75">
      <c r="A14" t="s">
        <v>45</v>
      </c>
      <c r="B14" s="7">
        <v>5.407041438554324</v>
      </c>
      <c r="C14" s="7">
        <v>5.748539809406702</v>
      </c>
      <c r="D14" s="7">
        <v>12.37842617152962</v>
      </c>
      <c r="E14" s="7">
        <v>3.4530386740331496</v>
      </c>
      <c r="F14" s="7">
        <v>4.368358913813459</v>
      </c>
      <c r="G14" s="7">
        <v>3.259452411994785</v>
      </c>
      <c r="H14" s="7">
        <v>5.198776758409786</v>
      </c>
      <c r="I14" s="7">
        <v>2.6490066225165565</v>
      </c>
      <c r="J14" s="7">
        <v>8.372978116079924</v>
      </c>
      <c r="K14" s="7">
        <v>4.663774403470716</v>
      </c>
      <c r="L14" s="7">
        <v>5.9760956175298805</v>
      </c>
      <c r="M14" s="7">
        <v>4.990019960079841</v>
      </c>
      <c r="N14" s="7">
        <v>4.363001745200698</v>
      </c>
      <c r="O14" s="7">
        <v>1.1335012594458438</v>
      </c>
      <c r="P14" s="7">
        <v>3.559870550161812</v>
      </c>
      <c r="Q14" s="7">
        <v>4.9079754601226995</v>
      </c>
      <c r="R14" s="7">
        <v>4.085422469823584</v>
      </c>
      <c r="S14" s="7">
        <v>5.658627087198516</v>
      </c>
    </row>
    <row r="15" spans="1:19" ht="12.75">
      <c r="A15" t="s">
        <v>46</v>
      </c>
      <c r="B15" s="7">
        <v>11.290336938621088</v>
      </c>
      <c r="C15" s="7">
        <v>11.066707654472795</v>
      </c>
      <c r="D15" s="7">
        <v>13.8815207780725</v>
      </c>
      <c r="E15" s="7">
        <v>8.701657458563536</v>
      </c>
      <c r="F15" s="7">
        <v>9.681227863046045</v>
      </c>
      <c r="G15" s="7">
        <v>11.864406779661017</v>
      </c>
      <c r="H15" s="7">
        <v>9.378185524974516</v>
      </c>
      <c r="I15" s="7">
        <v>9.536423841059603</v>
      </c>
      <c r="J15" s="7">
        <v>10.94196003805899</v>
      </c>
      <c r="K15" s="7">
        <v>9.327548806941431</v>
      </c>
      <c r="L15" s="7">
        <v>10.092961487383798</v>
      </c>
      <c r="M15" s="7">
        <v>10.27944111776447</v>
      </c>
      <c r="N15" s="7">
        <v>12.914485165794066</v>
      </c>
      <c r="O15" s="7">
        <v>9.193954659949624</v>
      </c>
      <c r="P15" s="7">
        <v>6.634304207119741</v>
      </c>
      <c r="Q15" s="7">
        <v>11.042944785276074</v>
      </c>
      <c r="R15" s="7">
        <v>7.7994428969359335</v>
      </c>
      <c r="S15" s="7">
        <v>10.667903525046382</v>
      </c>
    </row>
    <row r="16" spans="1:19" ht="12.75">
      <c r="A16" t="s">
        <v>47</v>
      </c>
      <c r="B16" s="7">
        <v>0.9151199537098855</v>
      </c>
      <c r="C16" s="7">
        <v>0.8914847832769751</v>
      </c>
      <c r="D16" s="7">
        <v>0.4420866489832007</v>
      </c>
      <c r="E16" s="7">
        <v>0.2762430939226519</v>
      </c>
      <c r="F16" s="7">
        <v>0.5903187721369539</v>
      </c>
      <c r="G16" s="7">
        <v>0.7822685788787485</v>
      </c>
      <c r="H16" s="7">
        <v>0.40774719673802245</v>
      </c>
      <c r="I16" s="7">
        <v>0.3973509933774834</v>
      </c>
      <c r="J16" s="7">
        <v>0.9514747859181731</v>
      </c>
      <c r="K16" s="7">
        <v>0.8676789587852495</v>
      </c>
      <c r="L16" s="7">
        <v>0.5312084993359893</v>
      </c>
      <c r="M16" s="7">
        <v>1.097804391217565</v>
      </c>
      <c r="N16" s="7">
        <v>0.7853403141361256</v>
      </c>
      <c r="O16" s="7">
        <v>0.7556675062972292</v>
      </c>
      <c r="P16" s="7">
        <v>0.6472491909385114</v>
      </c>
      <c r="Q16" s="7">
        <v>0.81799591002045</v>
      </c>
      <c r="R16" s="7">
        <v>0.5571030640668524</v>
      </c>
      <c r="S16" s="7">
        <v>0.5565862708719851</v>
      </c>
    </row>
    <row r="17" spans="1:19" ht="12.75">
      <c r="A17" t="s">
        <v>48</v>
      </c>
      <c r="B17" s="7">
        <v>11.813771309031024</v>
      </c>
      <c r="C17" s="7">
        <v>14.01782969566554</v>
      </c>
      <c r="D17" s="7">
        <v>10.344827586206897</v>
      </c>
      <c r="E17" s="7">
        <v>8.287292817679557</v>
      </c>
      <c r="F17" s="7">
        <v>9.208972845336481</v>
      </c>
      <c r="G17" s="7">
        <v>13.559322033898304</v>
      </c>
      <c r="H17" s="7">
        <v>7.033639143730887</v>
      </c>
      <c r="I17" s="7">
        <v>8.344370860927153</v>
      </c>
      <c r="J17" s="7">
        <v>9.419600380589914</v>
      </c>
      <c r="K17" s="7">
        <v>10.195227765726681</v>
      </c>
      <c r="L17" s="7">
        <v>8.632138114209829</v>
      </c>
      <c r="M17" s="7">
        <v>9.281437125748502</v>
      </c>
      <c r="N17" s="7">
        <v>12.827225130890053</v>
      </c>
      <c r="O17" s="7">
        <v>8.816120906801007</v>
      </c>
      <c r="P17" s="7">
        <v>5.9870550161812295</v>
      </c>
      <c r="Q17" s="7">
        <v>12.269938650306749</v>
      </c>
      <c r="R17" s="7">
        <v>9.099350046425256</v>
      </c>
      <c r="S17" s="7">
        <v>9.090909090909092</v>
      </c>
    </row>
    <row r="18" spans="1:19" ht="12.75">
      <c r="A18" t="s">
        <v>49</v>
      </c>
      <c r="B18" s="7">
        <v>2.201451017047225</v>
      </c>
      <c r="C18" s="7">
        <v>2.459268367660621</v>
      </c>
      <c r="D18" s="7">
        <v>2.033598585322723</v>
      </c>
      <c r="E18" s="7">
        <v>1.5193370165745856</v>
      </c>
      <c r="F18" s="7">
        <v>0.8264462809917356</v>
      </c>
      <c r="G18" s="7">
        <v>1.694915254237288</v>
      </c>
      <c r="H18" s="7">
        <v>1.529051987767584</v>
      </c>
      <c r="I18" s="7">
        <v>1.5894039735099337</v>
      </c>
      <c r="J18" s="7">
        <v>3.0447193149381544</v>
      </c>
      <c r="K18" s="7">
        <v>1.5184381778741864</v>
      </c>
      <c r="L18" s="7">
        <v>1.1952191235059761</v>
      </c>
      <c r="M18" s="7">
        <v>0.998003992015968</v>
      </c>
      <c r="N18" s="7">
        <v>2.7050610820244327</v>
      </c>
      <c r="O18" s="7">
        <v>2.0151133501259446</v>
      </c>
      <c r="P18" s="7">
        <v>1.2944983818770228</v>
      </c>
      <c r="Q18" s="7">
        <v>2.044989775051125</v>
      </c>
      <c r="R18" s="7">
        <v>1.8570102135561743</v>
      </c>
      <c r="S18" s="7">
        <v>2.411873840445269</v>
      </c>
    </row>
    <row r="19" spans="1:19" ht="12.75">
      <c r="A19" t="s">
        <v>50</v>
      </c>
      <c r="B19" s="7">
        <v>2.9087105532558866</v>
      </c>
      <c r="C19" s="7">
        <v>2.9203811865969875</v>
      </c>
      <c r="D19" s="7">
        <v>1.9451812555260832</v>
      </c>
      <c r="E19" s="7">
        <v>2.6243093922651934</v>
      </c>
      <c r="F19" s="7">
        <v>3.3057851239669422</v>
      </c>
      <c r="G19" s="7">
        <v>2.216427640156454</v>
      </c>
      <c r="H19" s="7">
        <v>4.587155963302752</v>
      </c>
      <c r="I19" s="7">
        <v>5.1655629139072845</v>
      </c>
      <c r="J19" s="7">
        <v>4.0913415794481445</v>
      </c>
      <c r="K19" s="7">
        <v>3.7960954446854664</v>
      </c>
      <c r="L19" s="7">
        <v>2.5232403718459495</v>
      </c>
      <c r="M19" s="7">
        <v>2.694610778443114</v>
      </c>
      <c r="N19" s="7">
        <v>2.6178010471204187</v>
      </c>
      <c r="O19" s="7">
        <v>4.282115869017632</v>
      </c>
      <c r="P19" s="7">
        <v>3.559870550161812</v>
      </c>
      <c r="Q19" s="7">
        <v>3.067484662576687</v>
      </c>
      <c r="R19" s="7">
        <v>2.5069637883008355</v>
      </c>
      <c r="S19" s="7">
        <v>3.4322820037105752</v>
      </c>
    </row>
    <row r="20" spans="1:19" ht="12.75">
      <c r="A20" t="s">
        <v>51</v>
      </c>
      <c r="B20" s="7">
        <v>16.78506253616415</v>
      </c>
      <c r="C20" s="7">
        <v>19.305256686135873</v>
      </c>
      <c r="D20" s="7">
        <v>11.140583554376658</v>
      </c>
      <c r="E20" s="7">
        <v>17.12707182320442</v>
      </c>
      <c r="F20" s="7">
        <v>14.757969303423849</v>
      </c>
      <c r="G20" s="7">
        <v>18.383311603650586</v>
      </c>
      <c r="H20" s="7">
        <v>22.629969418960243</v>
      </c>
      <c r="I20" s="7">
        <v>27.1523178807947</v>
      </c>
      <c r="J20" s="7">
        <v>21.31303520456708</v>
      </c>
      <c r="K20" s="7">
        <v>25.16268980477224</v>
      </c>
      <c r="L20" s="7">
        <v>14.342629482071715</v>
      </c>
      <c r="M20" s="7">
        <v>16.766467065868262</v>
      </c>
      <c r="N20" s="7">
        <v>16.05584642233857</v>
      </c>
      <c r="O20" s="7">
        <v>17.758186397984886</v>
      </c>
      <c r="P20" s="7">
        <v>17.15210355987055</v>
      </c>
      <c r="Q20" s="7">
        <v>15.030674846625766</v>
      </c>
      <c r="R20" s="7">
        <v>14.763231197771587</v>
      </c>
      <c r="S20" s="7">
        <v>17.068645640074212</v>
      </c>
    </row>
    <row r="21" spans="1:19" ht="12.75">
      <c r="A21" t="s">
        <v>52</v>
      </c>
      <c r="B21" s="7">
        <v>10.48782659010994</v>
      </c>
      <c r="C21" s="7">
        <v>11.097448509068553</v>
      </c>
      <c r="D21" s="7">
        <v>7.338638373121132</v>
      </c>
      <c r="E21" s="7">
        <v>10.359116022099448</v>
      </c>
      <c r="F21" s="7">
        <v>9.090909090909092</v>
      </c>
      <c r="G21" s="7">
        <v>14.21121251629726</v>
      </c>
      <c r="H21" s="7">
        <v>13.25178389398573</v>
      </c>
      <c r="I21" s="7">
        <v>14.56953642384106</v>
      </c>
      <c r="J21" s="7">
        <v>13.79638439581351</v>
      </c>
      <c r="K21" s="7">
        <v>11.496746203904555</v>
      </c>
      <c r="L21" s="7">
        <v>11.952191235059761</v>
      </c>
      <c r="M21" s="7">
        <v>8.283433133732535</v>
      </c>
      <c r="N21" s="7">
        <v>11.69284467713787</v>
      </c>
      <c r="O21" s="7">
        <v>11.586901763224182</v>
      </c>
      <c r="P21" s="7">
        <v>12.62135922330097</v>
      </c>
      <c r="Q21" s="7">
        <v>11.65644171779141</v>
      </c>
      <c r="R21" s="7">
        <v>10.770659238625813</v>
      </c>
      <c r="S21" s="7">
        <v>8.719851576994433</v>
      </c>
    </row>
    <row r="22" spans="1:19" ht="12.75">
      <c r="A22" t="s">
        <v>53</v>
      </c>
      <c r="B22" s="7">
        <v>4.113143721903236</v>
      </c>
      <c r="C22" s="7">
        <v>4.887795880725484</v>
      </c>
      <c r="D22" s="7">
        <v>3.094606542882405</v>
      </c>
      <c r="E22" s="7">
        <v>3.867403314917127</v>
      </c>
      <c r="F22" s="7">
        <v>2.125147579693034</v>
      </c>
      <c r="G22" s="7">
        <v>4.041720990873533</v>
      </c>
      <c r="H22" s="7">
        <v>4.689092762487258</v>
      </c>
      <c r="I22" s="7">
        <v>5.430463576158941</v>
      </c>
      <c r="J22" s="7">
        <v>5.708848715509039</v>
      </c>
      <c r="K22" s="7">
        <v>3.3622559652928414</v>
      </c>
      <c r="L22" s="7">
        <v>3.5856573705179287</v>
      </c>
      <c r="M22" s="7">
        <v>2.8942115768463075</v>
      </c>
      <c r="N22" s="7">
        <v>3.664921465968586</v>
      </c>
      <c r="O22" s="7">
        <v>3.400503778337532</v>
      </c>
      <c r="P22" s="7">
        <v>5.016181229773463</v>
      </c>
      <c r="Q22" s="7">
        <v>5.214723926380368</v>
      </c>
      <c r="R22" s="7">
        <v>3.6211699164345403</v>
      </c>
      <c r="S22" s="7">
        <v>5.287569573283859</v>
      </c>
    </row>
    <row r="23" spans="1:19" ht="12.75">
      <c r="A23" t="s">
        <v>54</v>
      </c>
      <c r="B23" s="7">
        <v>8.749721814216405</v>
      </c>
      <c r="C23" s="7">
        <v>6.271134337534584</v>
      </c>
      <c r="D23" s="7">
        <v>7.6923076923076925</v>
      </c>
      <c r="E23" s="7">
        <v>11.878453038674033</v>
      </c>
      <c r="F23" s="7">
        <v>8.264462809917356</v>
      </c>
      <c r="G23" s="7">
        <v>7.561929595827902</v>
      </c>
      <c r="H23" s="7">
        <v>8.868501529051988</v>
      </c>
      <c r="I23" s="7">
        <v>7.28476821192053</v>
      </c>
      <c r="J23" s="7">
        <v>6.850618458610846</v>
      </c>
      <c r="K23" s="7">
        <v>6.616052060737528</v>
      </c>
      <c r="L23" s="7">
        <v>9.694555112881806</v>
      </c>
      <c r="M23" s="7">
        <v>9.980039920159681</v>
      </c>
      <c r="N23" s="7">
        <v>8.987783595113438</v>
      </c>
      <c r="O23" s="7">
        <v>14.231738035264483</v>
      </c>
      <c r="P23" s="7">
        <v>11.974110032362459</v>
      </c>
      <c r="Q23" s="7">
        <v>9.406952965235174</v>
      </c>
      <c r="R23" s="7">
        <v>10.584958217270195</v>
      </c>
      <c r="S23" s="7">
        <v>8.719851576994433</v>
      </c>
    </row>
    <row r="24" spans="1:19" ht="12.75">
      <c r="A24" t="s">
        <v>55</v>
      </c>
      <c r="B24" s="7">
        <v>0.5109716473049362</v>
      </c>
      <c r="C24" s="7">
        <v>0.1537042729787888</v>
      </c>
      <c r="D24" s="7">
        <v>0.4420866489832007</v>
      </c>
      <c r="E24" s="7">
        <v>2.071823204419889</v>
      </c>
      <c r="F24" s="7">
        <v>1.4167650531286895</v>
      </c>
      <c r="G24" s="7">
        <v>0.7822685788787485</v>
      </c>
      <c r="H24" s="7">
        <v>0.10193679918450561</v>
      </c>
      <c r="I24" s="7">
        <v>0.26490066225165565</v>
      </c>
      <c r="J24" s="7">
        <v>0</v>
      </c>
      <c r="K24" s="7">
        <v>0.21691973969631237</v>
      </c>
      <c r="L24" s="7">
        <v>1.0624169986719787</v>
      </c>
      <c r="M24" s="7">
        <v>1.996007984031936</v>
      </c>
      <c r="N24" s="7">
        <v>0.2617801047120419</v>
      </c>
      <c r="O24" s="7">
        <v>1.7632241813602016</v>
      </c>
      <c r="P24" s="7">
        <v>1.779935275080906</v>
      </c>
      <c r="Q24" s="7">
        <v>0.7157464212678937</v>
      </c>
      <c r="R24" s="7">
        <v>1.392757660167131</v>
      </c>
      <c r="S24" s="7">
        <v>0.7421150278293136</v>
      </c>
    </row>
    <row r="25" spans="1:19" ht="12.75">
      <c r="A25" t="s">
        <v>56</v>
      </c>
      <c r="B25" s="7">
        <v>0.4953932434236881</v>
      </c>
      <c r="C25" s="7">
        <v>0.09222256378727328</v>
      </c>
      <c r="D25" s="7">
        <v>0.5305039787798408</v>
      </c>
      <c r="E25" s="7">
        <v>2.3480662983425415</v>
      </c>
      <c r="F25" s="7">
        <v>0.9445100354191263</v>
      </c>
      <c r="G25" s="7">
        <v>0.1303780964797914</v>
      </c>
      <c r="H25" s="7">
        <v>1.019367991845056</v>
      </c>
      <c r="I25" s="7">
        <v>0.26490066225165565</v>
      </c>
      <c r="J25" s="7">
        <v>0.09514747859181732</v>
      </c>
      <c r="K25" s="7">
        <v>0.7592190889370932</v>
      </c>
      <c r="L25" s="7">
        <v>2.257636122177955</v>
      </c>
      <c r="M25" s="7">
        <v>1.5968063872255487</v>
      </c>
      <c r="N25" s="7">
        <v>0.4363001745200698</v>
      </c>
      <c r="O25" s="7">
        <v>0.7556675062972292</v>
      </c>
      <c r="P25" s="7">
        <v>1.6181229773462782</v>
      </c>
      <c r="Q25" s="7">
        <v>0.6134969325153374</v>
      </c>
      <c r="R25" s="7">
        <v>1.392757660167131</v>
      </c>
      <c r="S25" s="7">
        <v>0.7421150278293136</v>
      </c>
    </row>
    <row r="26" spans="1:19" ht="12.75">
      <c r="A26" t="s">
        <v>57</v>
      </c>
      <c r="B26" s="7">
        <v>0.679218409222415</v>
      </c>
      <c r="C26" s="7">
        <v>0.3074085459575776</v>
      </c>
      <c r="D26" s="7">
        <v>0.4420866489832007</v>
      </c>
      <c r="E26" s="7">
        <v>5.248618784530387</v>
      </c>
      <c r="F26" s="7">
        <v>0.9445100354191263</v>
      </c>
      <c r="G26" s="7">
        <v>0.2607561929595828</v>
      </c>
      <c r="H26" s="7">
        <v>0</v>
      </c>
      <c r="I26" s="7">
        <v>0.26490066225165565</v>
      </c>
      <c r="J26" s="7">
        <v>0</v>
      </c>
      <c r="K26" s="7">
        <v>0.7592190889370932</v>
      </c>
      <c r="L26" s="7">
        <v>0.5312084993359893</v>
      </c>
      <c r="M26" s="7">
        <v>4.590818363273453</v>
      </c>
      <c r="N26" s="7">
        <v>1.0471204188481675</v>
      </c>
      <c r="O26" s="7">
        <v>2.770780856423174</v>
      </c>
      <c r="P26" s="7">
        <v>5.825242718446602</v>
      </c>
      <c r="Q26" s="7">
        <v>1.0224948875255624</v>
      </c>
      <c r="R26" s="7">
        <v>2.5069637883008355</v>
      </c>
      <c r="S26" s="7">
        <v>1.948051948051948</v>
      </c>
    </row>
    <row r="27" spans="1:19" ht="12.75">
      <c r="A27" t="s">
        <v>58</v>
      </c>
      <c r="B27" s="7">
        <v>0.9302532603373838</v>
      </c>
      <c r="C27" s="7">
        <v>0.18444512757454656</v>
      </c>
      <c r="D27" s="7">
        <v>1.237842617152962</v>
      </c>
      <c r="E27" s="7">
        <v>1.6574585635359116</v>
      </c>
      <c r="F27" s="7">
        <v>9.681227863046045</v>
      </c>
      <c r="G27" s="7">
        <v>2.4771838331160363</v>
      </c>
      <c r="H27" s="7">
        <v>0.10193679918450561</v>
      </c>
      <c r="I27" s="7">
        <v>0</v>
      </c>
      <c r="J27" s="7">
        <v>0.09514747859181732</v>
      </c>
      <c r="K27" s="7">
        <v>0.10845986984815618</v>
      </c>
      <c r="L27" s="7">
        <v>0.13280212483399734</v>
      </c>
      <c r="M27" s="7">
        <v>2.7944111776447107</v>
      </c>
      <c r="N27" s="7">
        <v>1.0471204188481675</v>
      </c>
      <c r="O27" s="7">
        <v>1.5113350125944585</v>
      </c>
      <c r="P27" s="7">
        <v>3.7216828478964405</v>
      </c>
      <c r="Q27" s="7">
        <v>1.4314928425357873</v>
      </c>
      <c r="R27" s="7">
        <v>6.778087279480037</v>
      </c>
      <c r="S27" s="7">
        <v>3.9888682745825603</v>
      </c>
    </row>
    <row r="28" spans="1:19" ht="12.75">
      <c r="A28" t="s">
        <v>59</v>
      </c>
      <c r="B28" s="7">
        <v>0.9881159033248765</v>
      </c>
      <c r="C28" s="7">
        <v>1.1374116200430373</v>
      </c>
      <c r="D28" s="7">
        <v>0.707338638373121</v>
      </c>
      <c r="E28" s="7">
        <v>1.2430939226519337</v>
      </c>
      <c r="F28" s="7">
        <v>0.11806375442739078</v>
      </c>
      <c r="G28" s="7">
        <v>0.9126466753585397</v>
      </c>
      <c r="H28" s="7">
        <v>0.9174311926605505</v>
      </c>
      <c r="I28" s="7">
        <v>0.26490066225165565</v>
      </c>
      <c r="J28" s="7">
        <v>0.6660323501427212</v>
      </c>
      <c r="K28" s="7">
        <v>0.5422993492407809</v>
      </c>
      <c r="L28" s="7">
        <v>2.1248339973439574</v>
      </c>
      <c r="M28" s="7">
        <v>0.8982035928143712</v>
      </c>
      <c r="N28" s="7">
        <v>1.0471204188481675</v>
      </c>
      <c r="O28" s="7">
        <v>1.8891687657430731</v>
      </c>
      <c r="P28" s="7">
        <v>0.9708737864077669</v>
      </c>
      <c r="Q28" s="7">
        <v>0.9202453987730062</v>
      </c>
      <c r="R28" s="7">
        <v>1.2999071494893222</v>
      </c>
      <c r="S28" s="7">
        <v>1.0204081632653061</v>
      </c>
    </row>
    <row r="29" spans="1:20" ht="12.75">
      <c r="A29" t="s">
        <v>60</v>
      </c>
      <c r="B29" s="7">
        <v>100</v>
      </c>
      <c r="C29" s="7">
        <v>100</v>
      </c>
      <c r="D29" s="7">
        <v>100</v>
      </c>
      <c r="E29" s="7">
        <v>100</v>
      </c>
      <c r="F29" s="7">
        <v>100</v>
      </c>
      <c r="G29" s="7">
        <v>100</v>
      </c>
      <c r="H29" s="7">
        <v>100</v>
      </c>
      <c r="I29" s="7">
        <v>100</v>
      </c>
      <c r="J29" s="7">
        <v>100</v>
      </c>
      <c r="K29" s="7">
        <v>100</v>
      </c>
      <c r="L29" s="7">
        <v>100</v>
      </c>
      <c r="M29" s="7">
        <v>100</v>
      </c>
      <c r="N29" s="7">
        <v>100</v>
      </c>
      <c r="O29" s="7">
        <v>100</v>
      </c>
      <c r="P29" s="7">
        <v>100</v>
      </c>
      <c r="Q29" s="7">
        <v>100</v>
      </c>
      <c r="R29" s="7">
        <v>100</v>
      </c>
      <c r="S29" s="7">
        <v>100</v>
      </c>
    </row>
    <row r="30" spans="3:19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19" ht="12.75">
      <c r="B31" s="73" t="s">
        <v>62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2.75">
      <c r="A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20" ht="12.75">
      <c r="A33" t="s">
        <v>41</v>
      </c>
      <c r="C33" s="7">
        <v>5.968798128357963</v>
      </c>
      <c r="D33" s="7">
        <v>8.165118390724315</v>
      </c>
      <c r="E33" s="7">
        <v>6.431244153414406</v>
      </c>
      <c r="F33" s="7">
        <v>8.72186900797255</v>
      </c>
      <c r="G33" s="7">
        <v>7.200523125675913</v>
      </c>
      <c r="H33" s="7">
        <v>6.651537679004617</v>
      </c>
      <c r="I33" s="7">
        <v>4.546614929030941</v>
      </c>
      <c r="J33" s="7">
        <v>5.293932609218585</v>
      </c>
      <c r="K33" s="7">
        <v>6.465632522064723</v>
      </c>
      <c r="L33" s="7">
        <v>7.034770152363588</v>
      </c>
      <c r="M33" s="7">
        <v>5.467606501810338</v>
      </c>
      <c r="N33" s="7">
        <v>5.4827869976683585</v>
      </c>
      <c r="O33" s="7">
        <v>3.8371583101885687</v>
      </c>
      <c r="P33" s="7">
        <v>3.790068735144857</v>
      </c>
      <c r="Q33" s="7">
        <v>7.621531990617164</v>
      </c>
      <c r="R33" s="7">
        <v>6.633188298622457</v>
      </c>
      <c r="S33" s="7">
        <v>6.202114618449279</v>
      </c>
      <c r="T33" s="11">
        <v>0.9151731055871211</v>
      </c>
    </row>
    <row r="34" spans="1:20" ht="12.75">
      <c r="A34" t="s">
        <v>42</v>
      </c>
      <c r="C34" s="7">
        <v>3.496396618817527</v>
      </c>
      <c r="D34" s="7">
        <v>3.8328560452608786</v>
      </c>
      <c r="E34" s="7">
        <v>4.87020579981291</v>
      </c>
      <c r="F34" s="7">
        <v>4.082147542638006</v>
      </c>
      <c r="G34" s="7">
        <v>2.831920726339881</v>
      </c>
      <c r="H34" s="7">
        <v>4.329368495187417</v>
      </c>
      <c r="I34" s="7">
        <v>3.397835188399877</v>
      </c>
      <c r="J34" s="7">
        <v>2.4499010047554726</v>
      </c>
      <c r="K34" s="7">
        <v>3.9159311758937325</v>
      </c>
      <c r="L34" s="7">
        <v>5.628337023049877</v>
      </c>
      <c r="M34" s="7">
        <v>4.602881133965026</v>
      </c>
      <c r="N34" s="7">
        <v>3.7563434371142503</v>
      </c>
      <c r="O34" s="7">
        <v>5.223407883837646</v>
      </c>
      <c r="P34" s="7">
        <v>5.164771632299094</v>
      </c>
      <c r="Q34" s="7">
        <v>3.451832079592332</v>
      </c>
      <c r="R34" s="7">
        <v>4.240975458751096</v>
      </c>
      <c r="S34" s="7">
        <v>4.309684339564818</v>
      </c>
      <c r="T34" s="11">
        <v>0.6416757182080126</v>
      </c>
    </row>
    <row r="35" spans="1:20" ht="12.75">
      <c r="A35" t="s">
        <v>43</v>
      </c>
      <c r="C35" s="7">
        <v>9.203611610764293</v>
      </c>
      <c r="D35" s="7">
        <v>9.375218271984355</v>
      </c>
      <c r="E35" s="7">
        <v>7.714569691300281</v>
      </c>
      <c r="F35" s="7">
        <v>10.44504995458674</v>
      </c>
      <c r="G35" s="7">
        <v>6.770453459420035</v>
      </c>
      <c r="H35" s="7">
        <v>9.74059003051882</v>
      </c>
      <c r="I35" s="7">
        <v>7.584499132033084</v>
      </c>
      <c r="J35" s="7">
        <v>7.373757933497401</v>
      </c>
      <c r="K35" s="7">
        <v>9.046536507087456</v>
      </c>
      <c r="L35" s="7">
        <v>9.501237140252638</v>
      </c>
      <c r="M35" s="7">
        <v>8.768584854787767</v>
      </c>
      <c r="N35" s="7">
        <v>8.217322726649295</v>
      </c>
      <c r="O35" s="7">
        <v>8.470983774302002</v>
      </c>
      <c r="P35" s="7">
        <v>8.954840367443952</v>
      </c>
      <c r="Q35" s="7">
        <v>8.205937070290382</v>
      </c>
      <c r="R35" s="7">
        <v>8.392522400123823</v>
      </c>
      <c r="S35" s="7">
        <v>7.648253141281029</v>
      </c>
      <c r="T35" s="11">
        <v>0.8573748412907652</v>
      </c>
    </row>
    <row r="36" spans="1:20" ht="12.75">
      <c r="A36" t="s">
        <v>44</v>
      </c>
      <c r="C36" s="7">
        <v>1.4037315275279512</v>
      </c>
      <c r="D36" s="7">
        <v>2.3922609485227353</v>
      </c>
      <c r="E36" s="7">
        <v>1.087464920486436</v>
      </c>
      <c r="F36" s="7">
        <v>1.2513876274094258</v>
      </c>
      <c r="G36" s="7">
        <v>1.1066120067402732</v>
      </c>
      <c r="H36" s="7">
        <v>1.3655215588074185</v>
      </c>
      <c r="I36" s="7">
        <v>0.890942509956091</v>
      </c>
      <c r="J36" s="7">
        <v>1.0473141757489406</v>
      </c>
      <c r="K36" s="7">
        <v>1.0051707230097173</v>
      </c>
      <c r="L36" s="7">
        <v>2.0940226592004167</v>
      </c>
      <c r="M36" s="7">
        <v>1.6678222016793773</v>
      </c>
      <c r="N36" s="7">
        <v>1.4778494033740228</v>
      </c>
      <c r="O36" s="7">
        <v>1.3399600448277542</v>
      </c>
      <c r="P36" s="7">
        <v>1.1755636924262864</v>
      </c>
      <c r="Q36" s="7">
        <v>1.658173582463803</v>
      </c>
      <c r="R36" s="7">
        <v>1.3999002528075395</v>
      </c>
      <c r="S36" s="7">
        <v>1.344621513944223</v>
      </c>
      <c r="T36" s="11">
        <v>0.9258042782168758</v>
      </c>
    </row>
    <row r="37" spans="1:20" ht="12.75">
      <c r="A37" t="s">
        <v>45</v>
      </c>
      <c r="C37" s="7">
        <v>5.103516382746094</v>
      </c>
      <c r="D37" s="7">
        <v>12.399594887197038</v>
      </c>
      <c r="E37" s="7">
        <v>3.8324368568755847</v>
      </c>
      <c r="F37" s="7">
        <v>5.971843778383288</v>
      </c>
      <c r="G37" s="7">
        <v>4.06931415205855</v>
      </c>
      <c r="H37" s="7">
        <v>4.530870960169028</v>
      </c>
      <c r="I37" s="7">
        <v>3.492290411518432</v>
      </c>
      <c r="J37" s="7">
        <v>7.745683992376441</v>
      </c>
      <c r="K37" s="7">
        <v>5.277703485780512</v>
      </c>
      <c r="L37" s="7">
        <v>5.763771324391197</v>
      </c>
      <c r="M37" s="7">
        <v>3.959633310222633</v>
      </c>
      <c r="N37" s="7">
        <v>4.822726649293649</v>
      </c>
      <c r="O37" s="7">
        <v>2.2438240023388394</v>
      </c>
      <c r="P37" s="7">
        <v>2.7333461810239608</v>
      </c>
      <c r="Q37" s="7">
        <v>5.136293779826903</v>
      </c>
      <c r="R37" s="7">
        <v>4.251294133833216</v>
      </c>
      <c r="S37" s="7">
        <v>5.347839411584431</v>
      </c>
      <c r="T37" s="11">
        <v>0.9537438932357044</v>
      </c>
    </row>
    <row r="38" spans="1:20" ht="12.75">
      <c r="A38" t="s">
        <v>46</v>
      </c>
      <c r="C38" s="7">
        <v>11.241020938407459</v>
      </c>
      <c r="D38" s="7">
        <v>14.702800866103233</v>
      </c>
      <c r="E38" s="7">
        <v>8.977432179607108</v>
      </c>
      <c r="F38" s="7">
        <v>11.146432536078313</v>
      </c>
      <c r="G38" s="7">
        <v>11.513794924674933</v>
      </c>
      <c r="H38" s="7">
        <v>9.544956569371625</v>
      </c>
      <c r="I38" s="7">
        <v>9.072807107117328</v>
      </c>
      <c r="J38" s="7">
        <v>11.309512795366652</v>
      </c>
      <c r="K38" s="7">
        <v>9.358562895604885</v>
      </c>
      <c r="L38" s="7">
        <v>10.756608933454876</v>
      </c>
      <c r="M38" s="7">
        <v>10.877436252985131</v>
      </c>
      <c r="N38" s="7">
        <v>12.527431079412976</v>
      </c>
      <c r="O38" s="7">
        <v>9.569751011060761</v>
      </c>
      <c r="P38" s="7">
        <v>7.920601271921372</v>
      </c>
      <c r="Q38" s="7">
        <v>10.830704521556257</v>
      </c>
      <c r="R38" s="7">
        <v>8.805269403408603</v>
      </c>
      <c r="S38" s="7">
        <v>11.105577689243027</v>
      </c>
      <c r="T38" s="11">
        <v>0.9476640584169712</v>
      </c>
    </row>
    <row r="39" spans="1:20" ht="12.75">
      <c r="A39" t="s">
        <v>47</v>
      </c>
      <c r="C39" s="7">
        <v>1.0827778365605052</v>
      </c>
      <c r="D39" s="7">
        <v>1.0983446252706572</v>
      </c>
      <c r="E39" s="7">
        <v>0.6898971000935453</v>
      </c>
      <c r="F39" s="7">
        <v>0.8275305278030073</v>
      </c>
      <c r="G39" s="7">
        <v>1.2600286713110838</v>
      </c>
      <c r="H39" s="7">
        <v>0.9703419672900853</v>
      </c>
      <c r="I39" s="7">
        <v>1.1258041458184418</v>
      </c>
      <c r="J39" s="7">
        <v>0.9862516884702922</v>
      </c>
      <c r="K39" s="7">
        <v>0.824641169653205</v>
      </c>
      <c r="L39" s="7">
        <v>0.8673004297434561</v>
      </c>
      <c r="M39" s="7">
        <v>0.8416146675910946</v>
      </c>
      <c r="N39" s="7">
        <v>1.1881086270744754</v>
      </c>
      <c r="O39" s="7">
        <v>0.8843736295863177</v>
      </c>
      <c r="P39" s="7">
        <v>0.7965568189118005</v>
      </c>
      <c r="Q39" s="7">
        <v>0.8776187009625496</v>
      </c>
      <c r="R39" s="7">
        <v>0.8839664987015667</v>
      </c>
      <c r="S39" s="7">
        <v>0.7642506895494944</v>
      </c>
      <c r="T39" s="11">
        <v>0.14325089444665776</v>
      </c>
    </row>
    <row r="40" spans="1:20" ht="12.75">
      <c r="A40" t="s">
        <v>48</v>
      </c>
      <c r="C40" s="7">
        <v>13.26373458422977</v>
      </c>
      <c r="D40" s="7">
        <v>10.3757770482643</v>
      </c>
      <c r="E40" s="7">
        <v>8.62956033676333</v>
      </c>
      <c r="F40" s="7">
        <v>9.31224139671006</v>
      </c>
      <c r="G40" s="7">
        <v>13.578632328160761</v>
      </c>
      <c r="H40" s="7">
        <v>8.61374129431098</v>
      </c>
      <c r="I40" s="7">
        <v>9.412335341570511</v>
      </c>
      <c r="J40" s="7">
        <v>10.630423921691987</v>
      </c>
      <c r="K40" s="7">
        <v>9.585896407239012</v>
      </c>
      <c r="L40" s="7">
        <v>8.930850371142075</v>
      </c>
      <c r="M40" s="7">
        <v>9.623680764193821</v>
      </c>
      <c r="N40" s="7">
        <v>12.990330544506925</v>
      </c>
      <c r="O40" s="7">
        <v>9.99366564342445</v>
      </c>
      <c r="P40" s="7">
        <v>7.695766685938203</v>
      </c>
      <c r="Q40" s="7">
        <v>11.704278896707919</v>
      </c>
      <c r="R40" s="7">
        <v>9.496620633910606</v>
      </c>
      <c r="S40" s="7">
        <v>9.684339564817652</v>
      </c>
      <c r="T40" s="11">
        <v>0.9624501830569835</v>
      </c>
    </row>
    <row r="41" spans="1:20" ht="12.75">
      <c r="A41" t="s">
        <v>49</v>
      </c>
      <c r="C41" s="7">
        <v>2.2760672004138303</v>
      </c>
      <c r="D41" s="7">
        <v>2.137319270796955</v>
      </c>
      <c r="E41" s="7">
        <v>1.0406922357343311</v>
      </c>
      <c r="F41" s="7">
        <v>1.0798264204258754</v>
      </c>
      <c r="G41" s="7">
        <v>1.498956263675461</v>
      </c>
      <c r="H41" s="7">
        <v>0.8842632443853197</v>
      </c>
      <c r="I41" s="7">
        <v>1.434698253854794</v>
      </c>
      <c r="J41" s="7">
        <v>2.0076605665858667</v>
      </c>
      <c r="K41" s="7">
        <v>1.2302754747258626</v>
      </c>
      <c r="L41" s="7">
        <v>1.2840213569475192</v>
      </c>
      <c r="M41" s="7">
        <v>1.2556813804791618</v>
      </c>
      <c r="N41" s="7">
        <v>2.0933342477026473</v>
      </c>
      <c r="O41" s="7">
        <v>2.636066851824782</v>
      </c>
      <c r="P41" s="7">
        <v>1.6734117042461618</v>
      </c>
      <c r="Q41" s="7">
        <v>1.7329936099652186</v>
      </c>
      <c r="R41" s="7">
        <v>1.439455173955664</v>
      </c>
      <c r="S41" s="7">
        <v>1.7391970579221576</v>
      </c>
      <c r="T41" s="11">
        <v>0.7004355667034547</v>
      </c>
    </row>
    <row r="42" spans="1:20" ht="12.75">
      <c r="A42" t="s">
        <v>50</v>
      </c>
      <c r="C42" s="7">
        <v>3.005560846001011</v>
      </c>
      <c r="D42" s="7">
        <v>2.004609904309562</v>
      </c>
      <c r="E42" s="7">
        <v>2.563727782974743</v>
      </c>
      <c r="F42" s="7">
        <v>2.7172267635482896</v>
      </c>
      <c r="G42" s="7">
        <v>2.4219712783883707</v>
      </c>
      <c r="H42" s="7">
        <v>4.237420768448236</v>
      </c>
      <c r="I42" s="7">
        <v>4.750842438476463</v>
      </c>
      <c r="J42" s="7">
        <v>3.0919823103824733</v>
      </c>
      <c r="K42" s="7">
        <v>3.7175715431933676</v>
      </c>
      <c r="L42" s="7">
        <v>2.9873681468941267</v>
      </c>
      <c r="M42" s="7">
        <v>2.5498805947153533</v>
      </c>
      <c r="N42" s="7">
        <v>2.696817994788095</v>
      </c>
      <c r="O42" s="7">
        <v>2.928421770696292</v>
      </c>
      <c r="P42" s="7">
        <v>3.356459176463031</v>
      </c>
      <c r="Q42" s="7">
        <v>2.7096982932945077</v>
      </c>
      <c r="R42" s="7">
        <v>2.565910537087038</v>
      </c>
      <c r="S42" s="7">
        <v>3.160435182347533</v>
      </c>
      <c r="T42" s="11">
        <v>0.8752938147959829</v>
      </c>
    </row>
    <row r="43" spans="1:20" ht="12.75">
      <c r="A43" t="s">
        <v>51</v>
      </c>
      <c r="C43" s="7">
        <v>19.095568958017374</v>
      </c>
      <c r="D43" s="7">
        <v>11.0463085842006</v>
      </c>
      <c r="E43" s="7">
        <v>19.024789522918613</v>
      </c>
      <c r="F43" s="7">
        <v>14.640730648905038</v>
      </c>
      <c r="G43" s="7">
        <v>17.642916425643218</v>
      </c>
      <c r="H43" s="7">
        <v>22.71500117380077</v>
      </c>
      <c r="I43" s="7">
        <v>27.04482793832329</v>
      </c>
      <c r="J43" s="7">
        <v>20.446681346335325</v>
      </c>
      <c r="K43" s="7">
        <v>24.540875456895783</v>
      </c>
      <c r="L43" s="7">
        <v>16.73134522724313</v>
      </c>
      <c r="M43" s="7">
        <v>17.54679916801479</v>
      </c>
      <c r="N43" s="7">
        <v>17.276436702784252</v>
      </c>
      <c r="O43" s="7">
        <v>17.28548457827803</v>
      </c>
      <c r="P43" s="7">
        <v>18.39468105608017</v>
      </c>
      <c r="Q43" s="7">
        <v>18.070047723044567</v>
      </c>
      <c r="R43" s="7">
        <v>15.686105904001927</v>
      </c>
      <c r="S43" s="7">
        <v>17.732914495862705</v>
      </c>
      <c r="T43" s="11">
        <v>0.96224314730378</v>
      </c>
    </row>
    <row r="44" spans="1:20" ht="12.75">
      <c r="A44" t="s">
        <v>52</v>
      </c>
      <c r="C44" s="7">
        <v>11.271000129322</v>
      </c>
      <c r="D44" s="7">
        <v>8.117971642103793</v>
      </c>
      <c r="E44" s="7">
        <v>10.965271281571562</v>
      </c>
      <c r="F44" s="7">
        <v>9.112927641537997</v>
      </c>
      <c r="G44" s="7">
        <v>14.783330399134831</v>
      </c>
      <c r="H44" s="7">
        <v>11.536505203850068</v>
      </c>
      <c r="I44" s="7">
        <v>13.869600735219034</v>
      </c>
      <c r="J44" s="7">
        <v>14.43850267379679</v>
      </c>
      <c r="K44" s="7">
        <v>11.351074262280466</v>
      </c>
      <c r="L44" s="7">
        <v>11.004036983982289</v>
      </c>
      <c r="M44" s="7">
        <v>9.028580232647716</v>
      </c>
      <c r="N44" s="7">
        <v>10.523247839802497</v>
      </c>
      <c r="O44" s="7">
        <v>11.214247429713005</v>
      </c>
      <c r="P44" s="7">
        <v>11.736365388321449</v>
      </c>
      <c r="Q44" s="7">
        <v>10.353474075871553</v>
      </c>
      <c r="R44" s="7">
        <v>10.10886202211636</v>
      </c>
      <c r="S44" s="7">
        <v>9.073322096230463</v>
      </c>
      <c r="T44" s="11">
        <v>0.9233060313859923</v>
      </c>
    </row>
    <row r="45" spans="1:20" ht="12.75">
      <c r="A45" t="s">
        <v>53</v>
      </c>
      <c r="C45" s="7">
        <v>4.8260619099683755</v>
      </c>
      <c r="D45" s="7">
        <v>3.113431584829224</v>
      </c>
      <c r="E45" s="7">
        <v>2.88821328344247</v>
      </c>
      <c r="F45" s="7">
        <v>2.631446160056514</v>
      </c>
      <c r="G45" s="7">
        <v>3.822841477830034</v>
      </c>
      <c r="H45" s="7">
        <v>4.348931841302137</v>
      </c>
      <c r="I45" s="7">
        <v>5.358419279076892</v>
      </c>
      <c r="J45" s="7">
        <v>5.071887200932591</v>
      </c>
      <c r="K45" s="7">
        <v>3.8156369795845593</v>
      </c>
      <c r="L45" s="7">
        <v>3.362416981377783</v>
      </c>
      <c r="M45" s="7">
        <v>3.050612433556737</v>
      </c>
      <c r="N45" s="7">
        <v>4.2723906185708405</v>
      </c>
      <c r="O45" s="7">
        <v>4.214783413730936</v>
      </c>
      <c r="P45" s="7">
        <v>3.822187961713882</v>
      </c>
      <c r="Q45" s="7">
        <v>4.246542101431691</v>
      </c>
      <c r="R45" s="7">
        <v>3.432679243985072</v>
      </c>
      <c r="S45" s="7">
        <v>5.0317958933496785</v>
      </c>
      <c r="T45" s="11">
        <v>0.8345274012394099</v>
      </c>
    </row>
    <row r="46" spans="1:20" ht="12.75">
      <c r="A46" t="s">
        <v>54</v>
      </c>
      <c r="C46" s="7">
        <v>7.390752301343772</v>
      </c>
      <c r="D46" s="7">
        <v>7.643011804148914</v>
      </c>
      <c r="E46" s="7">
        <v>12.067352666043032</v>
      </c>
      <c r="F46" s="7">
        <v>7.742960944595822</v>
      </c>
      <c r="G46" s="7">
        <v>6.8609944417896935</v>
      </c>
      <c r="H46" s="7">
        <v>8.650911651928945</v>
      </c>
      <c r="I46" s="7">
        <v>6.767589094250996</v>
      </c>
      <c r="J46" s="7">
        <v>6.931517495327795</v>
      </c>
      <c r="K46" s="7">
        <v>7.805117232771686</v>
      </c>
      <c r="L46" s="7">
        <v>9.735642661804922</v>
      </c>
      <c r="M46" s="7">
        <v>10.567367691241044</v>
      </c>
      <c r="N46" s="7">
        <v>9.244273762172542</v>
      </c>
      <c r="O46" s="7">
        <v>12.707693806948303</v>
      </c>
      <c r="P46" s="7">
        <v>10.714973983426479</v>
      </c>
      <c r="Q46" s="7">
        <v>9.613362452479171</v>
      </c>
      <c r="R46" s="7">
        <v>9.972999466868455</v>
      </c>
      <c r="S46" s="7">
        <v>8.922004290530188</v>
      </c>
      <c r="T46" s="11">
        <v>0.9469853074643948</v>
      </c>
    </row>
    <row r="47" spans="1:20" ht="12.75">
      <c r="A47" t="s">
        <v>55</v>
      </c>
      <c r="C47" s="7">
        <v>0.1457811636628693</v>
      </c>
      <c r="D47" s="7">
        <v>0.6338618425647831</v>
      </c>
      <c r="E47" s="7">
        <v>1.6165809167446212</v>
      </c>
      <c r="F47" s="7">
        <v>0.9915228580078715</v>
      </c>
      <c r="G47" s="7">
        <v>0.6488770403158874</v>
      </c>
      <c r="H47" s="7">
        <v>0.49299632209093047</v>
      </c>
      <c r="I47" s="7">
        <v>0.16082916368834882</v>
      </c>
      <c r="J47" s="7">
        <v>0.024054919230982734</v>
      </c>
      <c r="K47" s="7">
        <v>0.4769546224480699</v>
      </c>
      <c r="L47" s="7">
        <v>0.8152103138429482</v>
      </c>
      <c r="M47" s="7">
        <v>1.87967028734304</v>
      </c>
      <c r="N47" s="7">
        <v>0.32917295295569876</v>
      </c>
      <c r="O47" s="7">
        <v>1.1182575646835258</v>
      </c>
      <c r="P47" s="7">
        <v>1.6027494057943084</v>
      </c>
      <c r="Q47" s="7">
        <v>0.48127477149559167</v>
      </c>
      <c r="R47" s="7">
        <v>1.3104717354291708</v>
      </c>
      <c r="S47" s="7">
        <v>0.9692001225865767</v>
      </c>
      <c r="T47" s="11">
        <v>0.9392090207737546</v>
      </c>
    </row>
    <row r="48" spans="1:20" ht="12.75">
      <c r="A48" t="s">
        <v>56</v>
      </c>
      <c r="C48" s="7">
        <v>0.08347147274244936</v>
      </c>
      <c r="D48" s="7">
        <v>0.47321366208004473</v>
      </c>
      <c r="E48" s="7">
        <v>1.5756548175865293</v>
      </c>
      <c r="F48" s="7">
        <v>0.7619335957210617</v>
      </c>
      <c r="G48" s="7">
        <v>0.16599180101104097</v>
      </c>
      <c r="H48" s="7">
        <v>0.5066906643712341</v>
      </c>
      <c r="I48" s="7">
        <v>0.10211375472276116</v>
      </c>
      <c r="J48" s="7">
        <v>0.0592121088762652</v>
      </c>
      <c r="K48" s="7">
        <v>0.4724971026121066</v>
      </c>
      <c r="L48" s="7">
        <v>1.7814819637973693</v>
      </c>
      <c r="M48" s="7">
        <v>1.288421539172637</v>
      </c>
      <c r="N48" s="7">
        <v>0.2417363873268413</v>
      </c>
      <c r="O48" s="7">
        <v>0.6383082395361301</v>
      </c>
      <c r="P48" s="7">
        <v>1.455000963576797</v>
      </c>
      <c r="Q48" s="7">
        <v>0.27299199223489445</v>
      </c>
      <c r="R48" s="7">
        <v>1.049065300015478</v>
      </c>
      <c r="S48" s="7">
        <v>0.6052712228011032</v>
      </c>
      <c r="T48" s="11">
        <v>0.9740584370704302</v>
      </c>
    </row>
    <row r="49" spans="1:20" ht="12.75">
      <c r="A49" t="s">
        <v>57</v>
      </c>
      <c r="C49" s="7">
        <v>0.17634818185024512</v>
      </c>
      <c r="D49" s="7">
        <v>0.5936997974435986</v>
      </c>
      <c r="E49" s="7">
        <v>3.7447380729653883</v>
      </c>
      <c r="F49" s="7">
        <v>0.9309718437783834</v>
      </c>
      <c r="G49" s="7">
        <v>0.5633661125223208</v>
      </c>
      <c r="H49" s="7">
        <v>0.15455043430628376</v>
      </c>
      <c r="I49" s="7">
        <v>0.33697539058511183</v>
      </c>
      <c r="J49" s="7">
        <v>0.148030272190663</v>
      </c>
      <c r="K49" s="7">
        <v>0.3253989480253187</v>
      </c>
      <c r="L49" s="7">
        <v>0.5521552285453835</v>
      </c>
      <c r="M49" s="7">
        <v>3.0255758416146676</v>
      </c>
      <c r="N49" s="7">
        <v>0.8469345768756001</v>
      </c>
      <c r="O49" s="7">
        <v>2.2072796374799006</v>
      </c>
      <c r="P49" s="7">
        <v>4.047022547697051</v>
      </c>
      <c r="Q49" s="7">
        <v>0.8290867912319015</v>
      </c>
      <c r="R49" s="7">
        <v>2.9752179820111095</v>
      </c>
      <c r="S49" s="7">
        <v>1.6836500153233223</v>
      </c>
      <c r="T49" s="11">
        <v>0.9720510156338479</v>
      </c>
    </row>
    <row r="50" spans="1:20" ht="12.75">
      <c r="A50" t="s">
        <v>58</v>
      </c>
      <c r="C50" s="7">
        <v>0.14930812729987422</v>
      </c>
      <c r="D50" s="7">
        <v>1.2066075295103724</v>
      </c>
      <c r="E50" s="7">
        <v>1.3944106641721234</v>
      </c>
      <c r="F50" s="7">
        <v>7.147542638005853</v>
      </c>
      <c r="G50" s="7">
        <v>2.034657076029275</v>
      </c>
      <c r="H50" s="7">
        <v>0.06260270756710228</v>
      </c>
      <c r="I50" s="7">
        <v>0.13785356887572756</v>
      </c>
      <c r="J50" s="7">
        <v>0.14988065059304628</v>
      </c>
      <c r="K50" s="7">
        <v>0.08692163680128377</v>
      </c>
      <c r="L50" s="7">
        <v>0.07032165646568563</v>
      </c>
      <c r="M50" s="7">
        <v>2.673137662737848</v>
      </c>
      <c r="N50" s="7">
        <v>0.9378000274310794</v>
      </c>
      <c r="O50" s="7">
        <v>1.9880134483262681</v>
      </c>
      <c r="P50" s="7">
        <v>3.8671548789105157</v>
      </c>
      <c r="Q50" s="7">
        <v>1.193076114211761</v>
      </c>
      <c r="R50" s="7">
        <v>6.186045711730614</v>
      </c>
      <c r="S50" s="7">
        <v>3.5416028194912657</v>
      </c>
      <c r="T50" s="11">
        <v>0.9856830940027469</v>
      </c>
    </row>
    <row r="51" spans="1:20" ht="12.75">
      <c r="A51" t="s">
        <v>59</v>
      </c>
      <c r="C51" s="7">
        <v>0.8164920819666349</v>
      </c>
      <c r="D51" s="7">
        <v>0.6879932946846407</v>
      </c>
      <c r="E51" s="7">
        <v>0.8857577174929842</v>
      </c>
      <c r="F51" s="7">
        <v>0.48440811383590676</v>
      </c>
      <c r="G51" s="7">
        <v>1.2248182892784387</v>
      </c>
      <c r="H51" s="7">
        <v>0.6631974332889897</v>
      </c>
      <c r="I51" s="7">
        <v>0.5131216174818748</v>
      </c>
      <c r="J51" s="7">
        <v>0.7938123346224303</v>
      </c>
      <c r="K51" s="7">
        <v>0.6976018543282517</v>
      </c>
      <c r="L51" s="7">
        <v>1.0991014455007162</v>
      </c>
      <c r="M51" s="7">
        <v>1.325013481241815</v>
      </c>
      <c r="N51" s="7">
        <v>1.0749554244959538</v>
      </c>
      <c r="O51" s="7">
        <v>1.4983189592164887</v>
      </c>
      <c r="P51" s="7">
        <v>1.0984775486606282</v>
      </c>
      <c r="Q51" s="7">
        <v>1.0110814527218313</v>
      </c>
      <c r="R51" s="7">
        <v>1.169449842640205</v>
      </c>
      <c r="S51" s="7">
        <v>1.1339258351210544</v>
      </c>
      <c r="T51" s="11">
        <v>0.706588167838703</v>
      </c>
    </row>
    <row r="52" spans="1:20" ht="12.75">
      <c r="A52" s="2" t="s">
        <v>60</v>
      </c>
      <c r="B52" s="2" t="s">
        <v>61</v>
      </c>
      <c r="C52" s="19">
        <v>100</v>
      </c>
      <c r="D52" s="19">
        <v>100</v>
      </c>
      <c r="E52" s="19">
        <v>100</v>
      </c>
      <c r="F52" s="19">
        <v>100</v>
      </c>
      <c r="G52" s="19">
        <v>100</v>
      </c>
      <c r="H52" s="19">
        <v>100</v>
      </c>
      <c r="I52" s="19">
        <v>100</v>
      </c>
      <c r="J52" s="19">
        <v>100</v>
      </c>
      <c r="K52" s="19">
        <v>100</v>
      </c>
      <c r="L52" s="19">
        <v>100</v>
      </c>
      <c r="M52" s="19">
        <v>100</v>
      </c>
      <c r="N52" s="19">
        <v>100</v>
      </c>
      <c r="O52" s="19">
        <v>100</v>
      </c>
      <c r="P52" s="19">
        <v>100</v>
      </c>
      <c r="Q52" s="19">
        <v>100</v>
      </c>
      <c r="R52" s="19">
        <v>100</v>
      </c>
      <c r="S52" s="19">
        <v>100</v>
      </c>
      <c r="T52" s="21">
        <v>0.850921998772189</v>
      </c>
    </row>
    <row r="53" spans="1:20" ht="12.75">
      <c r="A53" s="4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4"/>
    </row>
    <row r="54" spans="1:21" ht="12.75"/>
    <row r="55" spans="3:19" ht="12.75">
      <c r="C55" s="73" t="s">
        <v>137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7" spans="1:20" ht="12.75">
      <c r="A57" t="s">
        <v>136</v>
      </c>
      <c r="C57" s="11">
        <v>0.9965248398757253</v>
      </c>
      <c r="D57" s="11">
        <v>0.992884008313631</v>
      </c>
      <c r="E57" s="11">
        <v>0.9910293805236138</v>
      </c>
      <c r="F57" s="11">
        <v>0.9795725370702895</v>
      </c>
      <c r="G57" s="11">
        <v>0.9964528962306896</v>
      </c>
      <c r="H57" s="11">
        <v>0.992505762012728</v>
      </c>
      <c r="I57" s="11">
        <v>0.9967824492065159</v>
      </c>
      <c r="J57" s="11">
        <v>0.9943735509225035</v>
      </c>
      <c r="K57" s="11">
        <v>0.99721221808945</v>
      </c>
      <c r="L57" s="11">
        <v>0.9780911157702673</v>
      </c>
      <c r="M57" s="11">
        <v>0.9931674120704247</v>
      </c>
      <c r="N57" s="11">
        <v>0.9951952911172661</v>
      </c>
      <c r="O57" s="11">
        <v>0.9877782894224868</v>
      </c>
      <c r="P57" s="11">
        <v>0.9763604512586552</v>
      </c>
      <c r="Q57" s="11">
        <v>0.9861851515397275</v>
      </c>
      <c r="R57" s="11">
        <v>0.9925490948093801</v>
      </c>
      <c r="S57" s="11">
        <v>0.9975839723548812</v>
      </c>
      <c r="T57" s="22">
        <v>0.9908381423875433</v>
      </c>
    </row>
    <row r="58" spans="1:21" ht="12.75">
      <c r="C58" s="11" t="s">
        <v>61</v>
      </c>
      <c r="D58" s="11" t="s">
        <v>61</v>
      </c>
      <c r="E58" s="11" t="s">
        <v>61</v>
      </c>
      <c r="F58" s="11" t="s">
        <v>61</v>
      </c>
      <c r="G58" s="11" t="s">
        <v>61</v>
      </c>
      <c r="H58" s="11" t="s">
        <v>61</v>
      </c>
      <c r="I58" s="11" t="s">
        <v>61</v>
      </c>
      <c r="J58" s="11" t="s">
        <v>61</v>
      </c>
      <c r="K58" s="11" t="s">
        <v>61</v>
      </c>
      <c r="L58" s="11" t="s">
        <v>61</v>
      </c>
      <c r="M58" s="11" t="s">
        <v>61</v>
      </c>
      <c r="N58" s="11" t="s">
        <v>61</v>
      </c>
      <c r="O58" s="11" t="s">
        <v>61</v>
      </c>
      <c r="P58" s="11" t="s">
        <v>61</v>
      </c>
      <c r="Q58" s="11" t="s">
        <v>61</v>
      </c>
      <c r="R58" s="11" t="s">
        <v>61</v>
      </c>
      <c r="S58" s="11" t="s">
        <v>61</v>
      </c>
      <c r="T58" s="22" t="s">
        <v>61</v>
      </c>
    </row>
    <row r="59" spans="1:20" ht="12.75">
      <c r="A59" t="s">
        <v>138</v>
      </c>
      <c r="C59" s="11">
        <v>0.9910833213326005</v>
      </c>
      <c r="D59" s="11">
        <v>0.869700985905822</v>
      </c>
      <c r="E59" s="11">
        <v>0.9349076994507942</v>
      </c>
      <c r="F59" s="11">
        <v>0.9255598754339857</v>
      </c>
      <c r="G59" s="11">
        <v>0.9602046455693989</v>
      </c>
      <c r="H59" s="11">
        <v>0.9558464749834926</v>
      </c>
      <c r="I59" s="11">
        <v>0.9107001548335873</v>
      </c>
      <c r="J59" s="11">
        <v>0.9590795415118221</v>
      </c>
      <c r="K59" s="11">
        <v>0.9496481494656811</v>
      </c>
      <c r="L59" s="11">
        <v>0.9780768424038085</v>
      </c>
      <c r="M59" s="11">
        <v>0.96503612604924</v>
      </c>
      <c r="N59" s="11">
        <v>0.991214015747798</v>
      </c>
      <c r="O59" s="11">
        <v>0.9420147215552078</v>
      </c>
      <c r="P59" s="11">
        <v>0.906620876895135</v>
      </c>
      <c r="Q59" s="11">
        <v>0.9915231593529144</v>
      </c>
      <c r="R59" s="11">
        <v>0.9393790909882815</v>
      </c>
      <c r="S59" s="11">
        <v>0.9740500721763478</v>
      </c>
      <c r="T59" s="22">
        <v>0.9496850443327008</v>
      </c>
    </row>
    <row r="60" ht="12.75">
      <c r="T60" s="23"/>
    </row>
    <row r="61" spans="1:20" ht="12.75">
      <c r="A61" t="s">
        <v>139</v>
      </c>
      <c r="C61" s="11">
        <v>0.9834040245223404</v>
      </c>
      <c r="D61" s="11">
        <v>0.857946198830638</v>
      </c>
      <c r="E61" s="11">
        <v>0.9123719961802922</v>
      </c>
      <c r="F61" s="11">
        <v>0.8668176536102504</v>
      </c>
      <c r="G61" s="11">
        <v>0.9602245342628136</v>
      </c>
      <c r="H61" s="11">
        <v>0.9373640844514994</v>
      </c>
      <c r="I61" s="11">
        <v>0.9101076356030463</v>
      </c>
      <c r="J61" s="11">
        <v>0.9378406523579753</v>
      </c>
      <c r="K61" s="11">
        <v>0.9454509736649748</v>
      </c>
      <c r="L61" s="11">
        <v>0.9623571648772781</v>
      </c>
      <c r="M61" s="11">
        <v>0.9497411946595861</v>
      </c>
      <c r="N61" s="11">
        <v>0.9866319120658379</v>
      </c>
      <c r="O61" s="11">
        <v>0.8935324315824827</v>
      </c>
      <c r="P61" s="11">
        <v>0.8539480288915816</v>
      </c>
      <c r="Q61" s="11">
        <v>0.9824180923368087</v>
      </c>
      <c r="R61" s="11">
        <v>0.9166357215709754</v>
      </c>
      <c r="S61" s="11">
        <v>0.9702432690042443</v>
      </c>
      <c r="T61" s="22">
        <v>0.9310020922630956</v>
      </c>
    </row>
    <row r="62" spans="1:20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</sheetData>
  <mergeCells count="5">
    <mergeCell ref="B3:S3"/>
    <mergeCell ref="B8:S8"/>
    <mergeCell ref="B31:S31"/>
    <mergeCell ref="C55:S55"/>
    <mergeCell ref="C4:S4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4" max="4" width="9.8515625" style="0" customWidth="1"/>
    <col min="20" max="20" width="11.28125" style="0" customWidth="1"/>
  </cols>
  <sheetData>
    <row r="1" ht="12.75">
      <c r="A1" s="34" t="s">
        <v>309</v>
      </c>
    </row>
    <row r="3" spans="1:20" ht="12.75">
      <c r="A3" s="1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"/>
      <c r="T3" s="1" t="s">
        <v>1</v>
      </c>
    </row>
    <row r="4" spans="1:20" ht="12.75">
      <c r="A4" s="2"/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15" t="s">
        <v>63</v>
      </c>
    </row>
    <row r="5" spans="1:20" ht="12.75">
      <c r="A5" s="2" t="s">
        <v>64</v>
      </c>
      <c r="B5" s="2"/>
      <c r="C5" s="2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16" t="s">
        <v>20</v>
      </c>
    </row>
    <row r="6" spans="1:20" ht="12.75">
      <c r="A6" s="4" t="s">
        <v>65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29</v>
      </c>
      <c r="K6" s="4" t="s">
        <v>30</v>
      </c>
      <c r="L6" s="4" t="s">
        <v>31</v>
      </c>
      <c r="M6" s="4" t="s">
        <v>32</v>
      </c>
      <c r="N6" s="4" t="s">
        <v>33</v>
      </c>
      <c r="O6" s="4" t="s">
        <v>34</v>
      </c>
      <c r="P6" s="4" t="s">
        <v>35</v>
      </c>
      <c r="Q6" s="4" t="s">
        <v>36</v>
      </c>
      <c r="R6" s="4" t="s">
        <v>37</v>
      </c>
      <c r="S6" s="4" t="s">
        <v>38</v>
      </c>
      <c r="T6" s="24" t="s">
        <v>39</v>
      </c>
    </row>
    <row r="8" spans="2:19" ht="12.75">
      <c r="B8" s="73" t="s">
        <v>40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ht="12.75"/>
    <row r="10" spans="1:19" ht="12.75">
      <c r="A10" t="s">
        <v>66</v>
      </c>
      <c r="B10" s="7">
        <v>0.46384192148191167</v>
      </c>
      <c r="C10" s="7">
        <v>0.5478513953090224</v>
      </c>
      <c r="D10" s="7">
        <v>0.49652432969215493</v>
      </c>
      <c r="E10" s="7">
        <v>0.3949447077409162</v>
      </c>
      <c r="F10" s="7">
        <v>0</v>
      </c>
      <c r="G10" s="7">
        <v>0.3032600454890068</v>
      </c>
      <c r="H10" s="7">
        <v>0.21668472372697722</v>
      </c>
      <c r="I10" s="7">
        <v>0.29048656499636893</v>
      </c>
      <c r="J10" s="7">
        <v>0.4836109618484685</v>
      </c>
      <c r="K10" s="7">
        <v>0.12033694344163659</v>
      </c>
      <c r="L10" s="7">
        <v>0.625</v>
      </c>
      <c r="M10" s="7">
        <v>0.4792332268370607</v>
      </c>
      <c r="N10" s="7">
        <v>0.3015075376884422</v>
      </c>
      <c r="O10" s="7">
        <v>0.48951048951048953</v>
      </c>
      <c r="P10" s="7">
        <v>0.4570383912248629</v>
      </c>
      <c r="Q10" s="7">
        <v>0.2256063169768754</v>
      </c>
      <c r="R10" s="7">
        <v>0.436046511627907</v>
      </c>
      <c r="S10" s="7">
        <v>0.21551724137931033</v>
      </c>
    </row>
    <row r="11" spans="1:19" ht="12.75">
      <c r="A11" t="s">
        <v>67</v>
      </c>
      <c r="B11" s="7">
        <v>16.151824469708814</v>
      </c>
      <c r="C11" s="7">
        <v>14.14141414141414</v>
      </c>
      <c r="D11" s="7">
        <v>18.073485600794438</v>
      </c>
      <c r="E11" s="7">
        <v>16.666666666666664</v>
      </c>
      <c r="F11" s="7">
        <v>20.876112251882272</v>
      </c>
      <c r="G11" s="7">
        <v>14.101592115238818</v>
      </c>
      <c r="H11" s="7">
        <v>16.034669555796317</v>
      </c>
      <c r="I11" s="7">
        <v>13.217138707334787</v>
      </c>
      <c r="J11" s="7">
        <v>12.46641590542719</v>
      </c>
      <c r="K11" s="7">
        <v>15.643802647412755</v>
      </c>
      <c r="L11" s="7">
        <v>18.47222222222222</v>
      </c>
      <c r="M11" s="7">
        <v>16.61341853035144</v>
      </c>
      <c r="N11" s="7">
        <v>15.025125628140703</v>
      </c>
      <c r="O11" s="7">
        <v>15.734265734265735</v>
      </c>
      <c r="P11" s="7">
        <v>15.813528336380255</v>
      </c>
      <c r="Q11" s="7">
        <v>15.397631133671744</v>
      </c>
      <c r="R11" s="7">
        <v>15.55232558139535</v>
      </c>
      <c r="S11" s="7">
        <v>15.247844827586206</v>
      </c>
    </row>
    <row r="12" spans="1:19" ht="12.75">
      <c r="A12" t="s">
        <v>68</v>
      </c>
      <c r="B12" s="7">
        <v>8.706776956313487</v>
      </c>
      <c r="C12" s="7">
        <v>8.91970552987502</v>
      </c>
      <c r="D12" s="7">
        <v>17.030784508440913</v>
      </c>
      <c r="E12" s="7">
        <v>6.31911532385466</v>
      </c>
      <c r="F12" s="7">
        <v>9.034907597535934</v>
      </c>
      <c r="G12" s="7">
        <v>5.9893858984078845</v>
      </c>
      <c r="H12" s="7">
        <v>9.209100758396534</v>
      </c>
      <c r="I12" s="7">
        <v>5.3013798111837325</v>
      </c>
      <c r="J12" s="7">
        <v>9.457281031703385</v>
      </c>
      <c r="K12" s="7">
        <v>7.400722021660649</v>
      </c>
      <c r="L12" s="7">
        <v>11.527777777777779</v>
      </c>
      <c r="M12" s="7">
        <v>8.146964856230031</v>
      </c>
      <c r="N12" s="7">
        <v>8.090452261306533</v>
      </c>
      <c r="O12" s="7">
        <v>4.895104895104895</v>
      </c>
      <c r="P12" s="7">
        <v>5.484460694698354</v>
      </c>
      <c r="Q12" s="7">
        <v>7.501410039481106</v>
      </c>
      <c r="R12" s="7">
        <v>7.50968992248062</v>
      </c>
      <c r="S12" s="7">
        <v>8.674568965517242</v>
      </c>
    </row>
    <row r="13" spans="1:19" ht="12.75">
      <c r="A13" t="s">
        <v>69</v>
      </c>
      <c r="B13" s="7">
        <v>8.667565065679916</v>
      </c>
      <c r="C13" s="7">
        <v>8.457455915083035</v>
      </c>
      <c r="D13" s="7">
        <v>10.377358490566039</v>
      </c>
      <c r="E13" s="7">
        <v>7.109004739336493</v>
      </c>
      <c r="F13" s="7">
        <v>6.4339493497604385</v>
      </c>
      <c r="G13" s="7">
        <v>8.41546626231994</v>
      </c>
      <c r="H13" s="7">
        <v>6.825568797399784</v>
      </c>
      <c r="I13" s="7">
        <v>6.82643427741467</v>
      </c>
      <c r="J13" s="7">
        <v>7.952713594841483</v>
      </c>
      <c r="K13" s="7">
        <v>6.377858002406739</v>
      </c>
      <c r="L13" s="7">
        <v>7.430555555555555</v>
      </c>
      <c r="M13" s="7">
        <v>6.549520766773163</v>
      </c>
      <c r="N13" s="7">
        <v>8.99497487437186</v>
      </c>
      <c r="O13" s="7">
        <v>6.293706293706294</v>
      </c>
      <c r="P13" s="7">
        <v>5.941499085923217</v>
      </c>
      <c r="Q13" s="7">
        <v>8.855047941342358</v>
      </c>
      <c r="R13" s="7">
        <v>6.104651162790697</v>
      </c>
      <c r="S13" s="7">
        <v>7.920258620689655</v>
      </c>
    </row>
    <row r="14" spans="1:19" ht="12.75">
      <c r="A14" t="s">
        <v>70</v>
      </c>
      <c r="B14" s="7">
        <v>16.51143225153187</v>
      </c>
      <c r="C14" s="7">
        <v>18.42150316726588</v>
      </c>
      <c r="D14" s="7">
        <v>14.349553128103276</v>
      </c>
      <c r="E14" s="7">
        <v>13.58609794628752</v>
      </c>
      <c r="F14" s="7">
        <v>14.989733059548255</v>
      </c>
      <c r="G14" s="7">
        <v>21.75890826383624</v>
      </c>
      <c r="H14" s="7">
        <v>13.921993499458289</v>
      </c>
      <c r="I14" s="7">
        <v>13.217138707334787</v>
      </c>
      <c r="J14" s="7">
        <v>13.917248790972595</v>
      </c>
      <c r="K14" s="7">
        <v>13.598074608904934</v>
      </c>
      <c r="L14" s="7">
        <v>10.347222222222221</v>
      </c>
      <c r="M14" s="7">
        <v>13.099041533546327</v>
      </c>
      <c r="N14" s="7">
        <v>16.733668341708544</v>
      </c>
      <c r="O14" s="7">
        <v>14.335664335664337</v>
      </c>
      <c r="P14" s="7">
        <v>12.431444241316271</v>
      </c>
      <c r="Q14" s="7">
        <v>17.089678510998308</v>
      </c>
      <c r="R14" s="7">
        <v>16.375968992248062</v>
      </c>
      <c r="S14" s="7">
        <v>14.0625</v>
      </c>
    </row>
    <row r="15" spans="1:19" ht="12.75">
      <c r="A15" t="s">
        <v>71</v>
      </c>
      <c r="B15" s="7">
        <v>14.548355954623403</v>
      </c>
      <c r="C15" s="7">
        <v>14.381099126861837</v>
      </c>
      <c r="D15" s="7">
        <v>11.56901688182721</v>
      </c>
      <c r="E15" s="7">
        <v>16.429699842022117</v>
      </c>
      <c r="F15" s="7">
        <v>13.415468856947296</v>
      </c>
      <c r="G15" s="7">
        <v>13.722517058377559</v>
      </c>
      <c r="H15" s="7">
        <v>17.768147345612135</v>
      </c>
      <c r="I15" s="7">
        <v>21.13289760348584</v>
      </c>
      <c r="J15" s="7">
        <v>17.463729177861364</v>
      </c>
      <c r="K15" s="7">
        <v>20.397111913357403</v>
      </c>
      <c r="L15" s="7">
        <v>14.166666666666666</v>
      </c>
      <c r="M15" s="7">
        <v>15.122470713525027</v>
      </c>
      <c r="N15" s="7">
        <v>14.42211055276382</v>
      </c>
      <c r="O15" s="7">
        <v>17.062937062937063</v>
      </c>
      <c r="P15" s="7">
        <v>15.173674588665447</v>
      </c>
      <c r="Q15" s="7">
        <v>13.479977439368302</v>
      </c>
      <c r="R15" s="7">
        <v>15.261627906976743</v>
      </c>
      <c r="S15" s="7">
        <v>15.948275862068966</v>
      </c>
    </row>
    <row r="16" spans="1:19" ht="12.75">
      <c r="A16" t="s">
        <v>72</v>
      </c>
      <c r="B16" s="7">
        <v>8.77577002970673</v>
      </c>
      <c r="C16" s="7">
        <v>8.885464817668208</v>
      </c>
      <c r="D16" s="7">
        <v>7.100297914597816</v>
      </c>
      <c r="E16" s="7">
        <v>7.740916271721959</v>
      </c>
      <c r="F16" s="7">
        <v>10.8145106091718</v>
      </c>
      <c r="G16" s="7">
        <v>7.278241091736164</v>
      </c>
      <c r="H16" s="7">
        <v>7.150595882990249</v>
      </c>
      <c r="I16" s="7">
        <v>8.061002178649238</v>
      </c>
      <c r="J16" s="7">
        <v>8.651262761955937</v>
      </c>
      <c r="K16" s="7">
        <v>7.8820697954271965</v>
      </c>
      <c r="L16" s="7">
        <v>9.791666666666666</v>
      </c>
      <c r="M16" s="7">
        <v>8.78594249201278</v>
      </c>
      <c r="N16" s="7">
        <v>9.145728643216081</v>
      </c>
      <c r="O16" s="7">
        <v>10</v>
      </c>
      <c r="P16" s="7">
        <v>8.957952468007313</v>
      </c>
      <c r="Q16" s="7">
        <v>8.121827411167512</v>
      </c>
      <c r="R16" s="7">
        <v>9.980620155038759</v>
      </c>
      <c r="S16" s="7">
        <v>9.806034482758621</v>
      </c>
    </row>
    <row r="17" spans="1:19" ht="12.75">
      <c r="A17" t="s">
        <v>73</v>
      </c>
      <c r="B17" s="7">
        <v>7.187192106001157</v>
      </c>
      <c r="C17" s="7">
        <v>7.841123095360383</v>
      </c>
      <c r="D17" s="7">
        <v>6.107249255213505</v>
      </c>
      <c r="E17" s="7">
        <v>6.161137440758294</v>
      </c>
      <c r="F17" s="7">
        <v>7.32375085557837</v>
      </c>
      <c r="G17" s="7">
        <v>7.278241091736164</v>
      </c>
      <c r="H17" s="7">
        <v>7.042253521126761</v>
      </c>
      <c r="I17" s="7">
        <v>6.318082788671024</v>
      </c>
      <c r="J17" s="7">
        <v>6.878022568511553</v>
      </c>
      <c r="K17" s="7">
        <v>6.4981949458483745</v>
      </c>
      <c r="L17" s="7">
        <v>6.111111111111111</v>
      </c>
      <c r="M17" s="7">
        <v>8.466453674121405</v>
      </c>
      <c r="N17" s="7">
        <v>8.190954773869347</v>
      </c>
      <c r="O17" s="7">
        <v>8.251748251748252</v>
      </c>
      <c r="P17" s="7">
        <v>8.043875685557587</v>
      </c>
      <c r="Q17" s="7">
        <v>8.121827411167512</v>
      </c>
      <c r="R17" s="7">
        <v>7.267441860465117</v>
      </c>
      <c r="S17" s="7">
        <v>5.926724137931035</v>
      </c>
    </row>
    <row r="18" spans="1:19" ht="12.75">
      <c r="A18" t="s">
        <v>74</v>
      </c>
      <c r="B18" s="7">
        <v>10.20501862564805</v>
      </c>
      <c r="C18" s="7">
        <v>9.929806539976031</v>
      </c>
      <c r="D18" s="7">
        <v>6.653426017874876</v>
      </c>
      <c r="E18" s="7">
        <v>14.375987361769353</v>
      </c>
      <c r="F18" s="7">
        <v>9.99315537303217</v>
      </c>
      <c r="G18" s="7">
        <v>12.736921910538287</v>
      </c>
      <c r="H18" s="7">
        <v>13.001083423618635</v>
      </c>
      <c r="I18" s="7">
        <v>13.943355119825709</v>
      </c>
      <c r="J18" s="7">
        <v>12.78882321332617</v>
      </c>
      <c r="K18" s="7">
        <v>14.560770156438027</v>
      </c>
      <c r="L18" s="7">
        <v>12.083333333333334</v>
      </c>
      <c r="M18" s="7">
        <v>12.460063897763577</v>
      </c>
      <c r="N18" s="7">
        <v>9.698492462311558</v>
      </c>
      <c r="O18" s="7">
        <v>10.76923076923077</v>
      </c>
      <c r="P18" s="7">
        <v>15.173674588665447</v>
      </c>
      <c r="Q18" s="7">
        <v>10.547095318668923</v>
      </c>
      <c r="R18" s="7">
        <v>10.125968992248062</v>
      </c>
      <c r="S18" s="7">
        <v>10.506465517241379</v>
      </c>
    </row>
    <row r="19" spans="1:19" ht="12.75">
      <c r="A19" t="s">
        <v>75</v>
      </c>
      <c r="B19" s="7">
        <v>8.78222261930466</v>
      </c>
      <c r="C19" s="7">
        <v>8.47457627118644</v>
      </c>
      <c r="D19" s="7">
        <v>8.24230387288977</v>
      </c>
      <c r="E19" s="7">
        <v>11.216429699842022</v>
      </c>
      <c r="F19" s="7">
        <v>7.1184120465434635</v>
      </c>
      <c r="G19" s="7">
        <v>8.41546626231994</v>
      </c>
      <c r="H19" s="7">
        <v>8.829902491874323</v>
      </c>
      <c r="I19" s="7">
        <v>11.69208424110385</v>
      </c>
      <c r="J19" s="7">
        <v>9.940891993551853</v>
      </c>
      <c r="K19" s="7">
        <v>7.521058965102287</v>
      </c>
      <c r="L19" s="7">
        <v>9.444444444444445</v>
      </c>
      <c r="M19" s="7">
        <v>10.27689030883919</v>
      </c>
      <c r="N19" s="7">
        <v>9.396984924623116</v>
      </c>
      <c r="O19" s="7">
        <v>12.167832167832168</v>
      </c>
      <c r="P19" s="7">
        <v>12.522851919561242</v>
      </c>
      <c r="Q19" s="7">
        <v>10.65989847715736</v>
      </c>
      <c r="R19" s="7">
        <v>11.385658914728682</v>
      </c>
      <c r="S19" s="7">
        <v>11.691810344827585</v>
      </c>
    </row>
    <row r="20" spans="1:19" ht="12.75">
      <c r="A20" t="s">
        <v>60</v>
      </c>
      <c r="B20" s="7">
        <v>100</v>
      </c>
      <c r="C20" s="7">
        <v>100</v>
      </c>
      <c r="D20" s="7">
        <v>100</v>
      </c>
      <c r="E20" s="7">
        <v>100</v>
      </c>
      <c r="F20" s="7">
        <v>100</v>
      </c>
      <c r="G20" s="7">
        <v>100</v>
      </c>
      <c r="H20" s="7">
        <v>100</v>
      </c>
      <c r="I20" s="7">
        <v>100</v>
      </c>
      <c r="J20" s="7">
        <v>100</v>
      </c>
      <c r="K20" s="7">
        <v>100</v>
      </c>
      <c r="L20" s="7">
        <v>100</v>
      </c>
      <c r="M20" s="7">
        <v>100</v>
      </c>
      <c r="N20" s="7">
        <v>100</v>
      </c>
      <c r="O20" s="7">
        <v>100</v>
      </c>
      <c r="P20" s="7">
        <v>100</v>
      </c>
      <c r="Q20" s="7">
        <v>100</v>
      </c>
      <c r="R20" s="7">
        <v>100</v>
      </c>
      <c r="S20" s="7">
        <v>100</v>
      </c>
    </row>
    <row r="22" spans="2:19" ht="12.75">
      <c r="B22" s="73" t="s">
        <v>62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4" spans="1:20" ht="12.75">
      <c r="A24" t="s">
        <v>66</v>
      </c>
      <c r="C24" s="7">
        <v>0.7543048969150346</v>
      </c>
      <c r="D24" s="7">
        <v>0.6978346743276427</v>
      </c>
      <c r="E24" s="7">
        <v>0.7361424833839804</v>
      </c>
      <c r="F24" s="7">
        <v>0.507230889791266</v>
      </c>
      <c r="G24" s="7">
        <v>0.9836701794190524</v>
      </c>
      <c r="H24" s="7">
        <v>0.6461058595117604</v>
      </c>
      <c r="I24" s="7">
        <v>0.5984930032292788</v>
      </c>
      <c r="J24" s="7">
        <v>0.753156848919941</v>
      </c>
      <c r="K24" s="7">
        <v>0.6801656474213897</v>
      </c>
      <c r="L24" s="7">
        <v>1.020165409535538</v>
      </c>
      <c r="M24" s="7">
        <v>1.1842313578552957</v>
      </c>
      <c r="N24" s="7">
        <v>0.9882270388273819</v>
      </c>
      <c r="O24" s="7">
        <v>1.2677064761129282</v>
      </c>
      <c r="P24" s="7">
        <v>1.016475143866191</v>
      </c>
      <c r="Q24" s="7">
        <v>0.808889891696751</v>
      </c>
      <c r="R24" s="7">
        <v>1.1397573054095944</v>
      </c>
      <c r="S24" s="7">
        <v>0.9592586953211668</v>
      </c>
      <c r="T24" s="11">
        <v>0.5235914456016446</v>
      </c>
    </row>
    <row r="25" spans="1:20" ht="12.75">
      <c r="A25" t="s">
        <v>67</v>
      </c>
      <c r="C25" s="7">
        <v>14.479755440735834</v>
      </c>
      <c r="D25" s="7">
        <v>17.375986334475364</v>
      </c>
      <c r="E25" s="7">
        <v>16.08463201001024</v>
      </c>
      <c r="F25" s="7">
        <v>19.870342665811783</v>
      </c>
      <c r="G25" s="7">
        <v>14.507269307699197</v>
      </c>
      <c r="H25" s="7">
        <v>16.006238263471147</v>
      </c>
      <c r="I25" s="7">
        <v>12.266953713670613</v>
      </c>
      <c r="J25" s="7">
        <v>12.098583424139479</v>
      </c>
      <c r="K25" s="7">
        <v>15.046708720566283</v>
      </c>
      <c r="L25" s="7">
        <v>18.27061671727844</v>
      </c>
      <c r="M25" s="7">
        <v>16.63517863739511</v>
      </c>
      <c r="N25" s="7">
        <v>13.860517698425074</v>
      </c>
      <c r="O25" s="7">
        <v>16.363661888784378</v>
      </c>
      <c r="P25" s="7">
        <v>15.596708556677005</v>
      </c>
      <c r="Q25" s="7">
        <v>14.892824909747294</v>
      </c>
      <c r="R25" s="7">
        <v>16.46032586096095</v>
      </c>
      <c r="S25" s="7">
        <v>15.289409000935331</v>
      </c>
      <c r="T25" s="11">
        <v>0.9563034184701654</v>
      </c>
    </row>
    <row r="26" spans="1:20" ht="12.75">
      <c r="A26" t="s">
        <v>68</v>
      </c>
      <c r="C26" s="7">
        <v>8.475650242503296</v>
      </c>
      <c r="D26" s="7">
        <v>16.055050323682703</v>
      </c>
      <c r="E26" s="7">
        <v>6.800786518679819</v>
      </c>
      <c r="F26" s="7">
        <v>8.956329700078363</v>
      </c>
      <c r="G26" s="7">
        <v>6.751350867241842</v>
      </c>
      <c r="H26" s="7">
        <v>7.894373892655188</v>
      </c>
      <c r="I26" s="7">
        <v>6.439899533548618</v>
      </c>
      <c r="J26" s="7">
        <v>9.644680896523727</v>
      </c>
      <c r="K26" s="7">
        <v>7.34819665815958</v>
      </c>
      <c r="L26" s="7">
        <v>10.45074798135994</v>
      </c>
      <c r="M26" s="7">
        <v>7.3787534962267145</v>
      </c>
      <c r="N26" s="7">
        <v>8.133868704194605</v>
      </c>
      <c r="O26" s="7">
        <v>5.746093695160815</v>
      </c>
      <c r="P26" s="7">
        <v>5.74747673939155</v>
      </c>
      <c r="Q26" s="7">
        <v>8.112590252707582</v>
      </c>
      <c r="R26" s="7">
        <v>7.260991191925302</v>
      </c>
      <c r="S26" s="7">
        <v>8.407108520218388</v>
      </c>
      <c r="T26" s="11">
        <v>0.9787130501852942</v>
      </c>
    </row>
    <row r="27" spans="1:20" ht="12.75">
      <c r="A27" t="s">
        <v>69</v>
      </c>
      <c r="C27" s="7">
        <v>8.405545051011638</v>
      </c>
      <c r="D27" s="7">
        <v>11.040152184251648</v>
      </c>
      <c r="E27" s="7">
        <v>6.513154687423826</v>
      </c>
      <c r="F27" s="7">
        <v>8.454798033767899</v>
      </c>
      <c r="G27" s="7">
        <v>7.987282443203869</v>
      </c>
      <c r="H27" s="7">
        <v>7.217501087452391</v>
      </c>
      <c r="I27" s="7">
        <v>6.508790814495874</v>
      </c>
      <c r="J27" s="7">
        <v>8.973783731812063</v>
      </c>
      <c r="K27" s="7">
        <v>6.972600760822459</v>
      </c>
      <c r="L27" s="7">
        <v>7.3132845407856255</v>
      </c>
      <c r="M27" s="7">
        <v>7.417805688954562</v>
      </c>
      <c r="N27" s="7">
        <v>8.948619990644005</v>
      </c>
      <c r="O27" s="7">
        <v>6.813044882144011</v>
      </c>
      <c r="P27" s="7">
        <v>6.4412613613954575</v>
      </c>
      <c r="Q27" s="7">
        <v>8.317915162454874</v>
      </c>
      <c r="R27" s="7">
        <v>6.690167466827959</v>
      </c>
      <c r="S27" s="7">
        <v>7.757814369303722</v>
      </c>
      <c r="T27" s="11">
        <v>0.8485881561239662</v>
      </c>
    </row>
    <row r="28" spans="1:20" ht="12.75">
      <c r="A28" t="s">
        <v>70</v>
      </c>
      <c r="C28" s="7">
        <v>17.639544720708333</v>
      </c>
      <c r="D28" s="7">
        <v>14.884551551444684</v>
      </c>
      <c r="E28" s="7">
        <v>13.939581065050294</v>
      </c>
      <c r="F28" s="7">
        <v>14.77808648571632</v>
      </c>
      <c r="G28" s="7">
        <v>19.86894348747649</v>
      </c>
      <c r="H28" s="7">
        <v>13.606416499570322</v>
      </c>
      <c r="I28" s="7">
        <v>13.089343379978471</v>
      </c>
      <c r="J28" s="7">
        <v>14.626199175266544</v>
      </c>
      <c r="K28" s="7">
        <v>14.288293927866327</v>
      </c>
      <c r="L28" s="7">
        <v>11.731202507731707</v>
      </c>
      <c r="M28" s="7">
        <v>13.803366932291942</v>
      </c>
      <c r="N28" s="7">
        <v>16.009472945579294</v>
      </c>
      <c r="O28" s="7">
        <v>13.245637433140065</v>
      </c>
      <c r="P28" s="7">
        <v>11.453720800989585</v>
      </c>
      <c r="Q28" s="7">
        <v>16.449684115523468</v>
      </c>
      <c r="R28" s="7">
        <v>13.950213586360716</v>
      </c>
      <c r="S28" s="7">
        <v>13.953842472755747</v>
      </c>
      <c r="T28" s="11">
        <v>0.9375357773915654</v>
      </c>
    </row>
    <row r="29" spans="1:20" ht="12.75">
      <c r="A29" t="s">
        <v>71</v>
      </c>
      <c r="C29" s="7">
        <v>15.112387385110063</v>
      </c>
      <c r="D29" s="7">
        <v>11.093533139867809</v>
      </c>
      <c r="E29" s="7">
        <v>16.331637876399565</v>
      </c>
      <c r="F29" s="7">
        <v>12.288950630476597</v>
      </c>
      <c r="G29" s="7">
        <v>12.62202585306147</v>
      </c>
      <c r="H29" s="7">
        <v>19.019277082869177</v>
      </c>
      <c r="I29" s="7">
        <v>20.370290635091497</v>
      </c>
      <c r="J29" s="7">
        <v>16.553426062431896</v>
      </c>
      <c r="K29" s="7">
        <v>19.738045938267444</v>
      </c>
      <c r="L29" s="7">
        <v>15.119159238164542</v>
      </c>
      <c r="M29" s="7">
        <v>15.844635600823262</v>
      </c>
      <c r="N29" s="7">
        <v>15.685911429908</v>
      </c>
      <c r="O29" s="7">
        <v>16.557397762210275</v>
      </c>
      <c r="P29" s="7">
        <v>15.478388698660833</v>
      </c>
      <c r="Q29" s="7">
        <v>15.009025270758123</v>
      </c>
      <c r="R29" s="7">
        <v>14.869769024307262</v>
      </c>
      <c r="S29" s="7">
        <v>15.487351271398431</v>
      </c>
      <c r="T29" s="11">
        <v>0.9346534566318914</v>
      </c>
    </row>
    <row r="30" spans="1:20" ht="12.75">
      <c r="A30" t="s">
        <v>72</v>
      </c>
      <c r="C30" s="7">
        <v>8.95560116886925</v>
      </c>
      <c r="D30" s="7">
        <v>8.10031737404521</v>
      </c>
      <c r="E30" s="7">
        <v>7.200546012967808</v>
      </c>
      <c r="F30" s="7">
        <v>10.93538505378642</v>
      </c>
      <c r="G30" s="7">
        <v>7.515598411798072</v>
      </c>
      <c r="H30" s="7">
        <v>7.257816395599266</v>
      </c>
      <c r="I30" s="7">
        <v>9.073555794761393</v>
      </c>
      <c r="J30" s="7">
        <v>8.549665619725232</v>
      </c>
      <c r="K30" s="7">
        <v>7.266336013868156</v>
      </c>
      <c r="L30" s="7">
        <v>8.756069914216544</v>
      </c>
      <c r="M30" s="7">
        <v>8.499656973982797</v>
      </c>
      <c r="N30" s="7">
        <v>9.102604085451427</v>
      </c>
      <c r="O30" s="7">
        <v>11.639595120102204</v>
      </c>
      <c r="P30" s="7">
        <v>11.048564923540273</v>
      </c>
      <c r="Q30" s="7">
        <v>8.256994584837544</v>
      </c>
      <c r="R30" s="7">
        <v>11.462783049181567</v>
      </c>
      <c r="S30" s="7">
        <v>10.47353881626172</v>
      </c>
      <c r="T30" s="11">
        <v>0.8310474900620833</v>
      </c>
    </row>
    <row r="31" spans="1:20" ht="12.75">
      <c r="A31" t="s">
        <v>73</v>
      </c>
      <c r="C31" s="7">
        <v>7.666407142640471</v>
      </c>
      <c r="D31" s="7">
        <v>5.901022002659342</v>
      </c>
      <c r="E31" s="7">
        <v>6.945414953605149</v>
      </c>
      <c r="F31" s="7">
        <v>6.4301488922134356</v>
      </c>
      <c r="G31" s="7">
        <v>7.64396811654775</v>
      </c>
      <c r="H31" s="7">
        <v>6.815408935145401</v>
      </c>
      <c r="I31" s="7">
        <v>6.910656620021529</v>
      </c>
      <c r="J31" s="7">
        <v>7.180095293036771</v>
      </c>
      <c r="K31" s="7">
        <v>6.658400346703905</v>
      </c>
      <c r="L31" s="7">
        <v>5.841111686421584</v>
      </c>
      <c r="M31" s="7">
        <v>7.572958995197636</v>
      </c>
      <c r="N31" s="7">
        <v>8.245945735225323</v>
      </c>
      <c r="O31" s="7">
        <v>7.762069885302747</v>
      </c>
      <c r="P31" s="7">
        <v>7.102776931213136</v>
      </c>
      <c r="Q31" s="7">
        <v>7.933212996389892</v>
      </c>
      <c r="R31" s="7">
        <v>6.91982005821646</v>
      </c>
      <c r="S31" s="7">
        <v>6.759402257846997</v>
      </c>
      <c r="T31" s="11">
        <v>0.7751518199730252</v>
      </c>
    </row>
    <row r="32" spans="1:20" ht="12.75">
      <c r="A32" t="s">
        <v>74</v>
      </c>
      <c r="C32" s="7">
        <v>10.24310997414871</v>
      </c>
      <c r="D32" s="7">
        <v>6.959906049518115</v>
      </c>
      <c r="E32" s="7">
        <v>15.09660854445293</v>
      </c>
      <c r="F32" s="7">
        <v>10.724513784996795</v>
      </c>
      <c r="G32" s="7">
        <v>13.186255485565871</v>
      </c>
      <c r="H32" s="7">
        <v>12.522146896251737</v>
      </c>
      <c r="I32" s="7">
        <v>13.894510226049517</v>
      </c>
      <c r="J32" s="7">
        <v>12.108198192423563</v>
      </c>
      <c r="K32" s="7">
        <v>13.83926421726778</v>
      </c>
      <c r="L32" s="7">
        <v>12.794749436739949</v>
      </c>
      <c r="M32" s="7">
        <v>11.640719826903794</v>
      </c>
      <c r="N32" s="7">
        <v>9.830617495711834</v>
      </c>
      <c r="O32" s="7">
        <v>10.001263494826691</v>
      </c>
      <c r="P32" s="7">
        <v>14.795360427385667</v>
      </c>
      <c r="Q32" s="7">
        <v>11.113492779783392</v>
      </c>
      <c r="R32" s="7">
        <v>10.897629758439496</v>
      </c>
      <c r="S32" s="7">
        <v>10.148347943358058</v>
      </c>
      <c r="T32" s="11">
        <v>0.9638410769266097</v>
      </c>
    </row>
    <row r="33" spans="1:20" ht="12.75">
      <c r="A33" t="s">
        <v>75</v>
      </c>
      <c r="C33" s="7">
        <v>8.267693977357371</v>
      </c>
      <c r="D33" s="7">
        <v>7.891646365727485</v>
      </c>
      <c r="E33" s="7">
        <v>10.35149584802639</v>
      </c>
      <c r="F33" s="7">
        <v>7.054213863361117</v>
      </c>
      <c r="G33" s="7">
        <v>8.933635847986386</v>
      </c>
      <c r="H33" s="7">
        <v>9.01471508747361</v>
      </c>
      <c r="I33" s="7">
        <v>10.847506279153212</v>
      </c>
      <c r="J33" s="7">
        <v>9.512210755720787</v>
      </c>
      <c r="K33" s="7">
        <v>8.161987769056676</v>
      </c>
      <c r="L33" s="7">
        <v>8.702892567766133</v>
      </c>
      <c r="M33" s="7">
        <v>10.022692490368886</v>
      </c>
      <c r="N33" s="7">
        <v>9.194214876033058</v>
      </c>
      <c r="O33" s="7">
        <v>10.60352936221589</v>
      </c>
      <c r="P33" s="7">
        <v>11.3192664168803</v>
      </c>
      <c r="Q33" s="7">
        <v>9.105370036101084</v>
      </c>
      <c r="R33" s="7">
        <v>10.348542698370695</v>
      </c>
      <c r="S33" s="7">
        <v>10.76392665260044</v>
      </c>
      <c r="T33" s="11">
        <v>0.9526329337449778</v>
      </c>
    </row>
    <row r="34" spans="1:20" ht="12.75">
      <c r="A34" s="2" t="s">
        <v>60</v>
      </c>
      <c r="B34" s="2"/>
      <c r="C34" s="19">
        <v>100</v>
      </c>
      <c r="D34" s="19">
        <v>100</v>
      </c>
      <c r="E34" s="19">
        <v>100</v>
      </c>
      <c r="F34" s="19">
        <v>100</v>
      </c>
      <c r="G34" s="19">
        <v>100</v>
      </c>
      <c r="H34" s="19">
        <v>100</v>
      </c>
      <c r="I34" s="19">
        <v>100</v>
      </c>
      <c r="J34" s="19">
        <v>100</v>
      </c>
      <c r="K34" s="19">
        <v>100</v>
      </c>
      <c r="L34" s="19">
        <v>100</v>
      </c>
      <c r="M34" s="19">
        <v>100</v>
      </c>
      <c r="N34" s="19">
        <v>100</v>
      </c>
      <c r="O34" s="19">
        <v>100</v>
      </c>
      <c r="P34" s="19">
        <v>100</v>
      </c>
      <c r="Q34" s="19">
        <v>100</v>
      </c>
      <c r="R34" s="19">
        <v>100</v>
      </c>
      <c r="S34" s="19">
        <v>100</v>
      </c>
      <c r="T34" s="21">
        <v>0.8702058625111222</v>
      </c>
    </row>
    <row r="35" spans="1:20" ht="12.75">
      <c r="A35" s="4"/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4"/>
    </row>
    <row r="36" spans="1:20" ht="12.75"/>
    <row r="37" spans="3:19" ht="12.75">
      <c r="C37" s="73" t="s">
        <v>137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9" spans="1:20" ht="12.75">
      <c r="A39" t="s">
        <v>136</v>
      </c>
      <c r="C39" s="11">
        <v>0.9959761177380735</v>
      </c>
      <c r="D39" s="11">
        <v>0.9940331275080337</v>
      </c>
      <c r="E39" s="11">
        <v>0.9934310067364693</v>
      </c>
      <c r="F39" s="11">
        <v>0.9880173882145254</v>
      </c>
      <c r="G39" s="11">
        <v>0.9940939117554608</v>
      </c>
      <c r="H39" s="11">
        <v>0.992067712366569</v>
      </c>
      <c r="I39" s="11">
        <v>0.994179439317446</v>
      </c>
      <c r="J39" s="11">
        <v>0.9924266331944264</v>
      </c>
      <c r="K39" s="11">
        <v>0.9962730086641394</v>
      </c>
      <c r="L39" s="11">
        <v>0.9849546217148275</v>
      </c>
      <c r="M39" s="11">
        <v>0.9885342841403274</v>
      </c>
      <c r="N39" s="11">
        <v>0.9904709721127803</v>
      </c>
      <c r="O39" s="11">
        <v>0.9817241295094624</v>
      </c>
      <c r="P39" s="11">
        <v>0.9819494449592536</v>
      </c>
      <c r="Q39" s="11">
        <v>0.9831418172207848</v>
      </c>
      <c r="R39" s="11">
        <v>0.9742112803559279</v>
      </c>
      <c r="S39" s="11">
        <v>0.9945013750399899</v>
      </c>
      <c r="T39" s="22">
        <v>0.9894109570910881</v>
      </c>
    </row>
    <row r="40" spans="1:20" ht="12.75">
      <c r="C40" s="11" t="s">
        <v>61</v>
      </c>
      <c r="D40" s="11" t="s">
        <v>61</v>
      </c>
      <c r="E40" s="11" t="s">
        <v>61</v>
      </c>
      <c r="F40" s="11" t="s">
        <v>61</v>
      </c>
      <c r="G40" s="11" t="s">
        <v>61</v>
      </c>
      <c r="H40" s="11" t="s">
        <v>61</v>
      </c>
      <c r="I40" s="11" t="s">
        <v>61</v>
      </c>
      <c r="J40" s="11" t="s">
        <v>61</v>
      </c>
      <c r="K40" s="11" t="s">
        <v>61</v>
      </c>
      <c r="L40" s="11" t="s">
        <v>61</v>
      </c>
      <c r="M40" s="11" t="s">
        <v>61</v>
      </c>
      <c r="N40" s="11" t="s">
        <v>61</v>
      </c>
      <c r="O40" s="11" t="s">
        <v>61</v>
      </c>
      <c r="P40" s="11" t="s">
        <v>61</v>
      </c>
      <c r="Q40" s="11" t="s">
        <v>61</v>
      </c>
      <c r="R40" s="11" t="s">
        <v>61</v>
      </c>
      <c r="S40" s="11" t="s">
        <v>61</v>
      </c>
      <c r="T40" s="22" t="s">
        <v>61</v>
      </c>
    </row>
    <row r="41" spans="1:20" ht="12.75">
      <c r="A41" t="s">
        <v>138</v>
      </c>
      <c r="C41" s="11">
        <v>0.9895938513817454</v>
      </c>
      <c r="D41" s="11">
        <v>0.7256839560616385</v>
      </c>
      <c r="E41" s="11">
        <v>0.9150037637310506</v>
      </c>
      <c r="F41" s="11">
        <v>0.889951087182678</v>
      </c>
      <c r="G41" s="11">
        <v>0.9524537091793603</v>
      </c>
      <c r="H41" s="11">
        <v>0.9190950813274235</v>
      </c>
      <c r="I41" s="11">
        <v>0.8562574207728538</v>
      </c>
      <c r="J41" s="11">
        <v>0.940829400692206</v>
      </c>
      <c r="K41" s="11">
        <v>0.906117889945188</v>
      </c>
      <c r="L41" s="11">
        <v>0.8665860139915394</v>
      </c>
      <c r="M41" s="11">
        <v>0.9571774323069993</v>
      </c>
      <c r="N41" s="11">
        <v>0.9862611835845919</v>
      </c>
      <c r="O41" s="11">
        <v>0.9146494153169775</v>
      </c>
      <c r="P41" s="11">
        <v>0.848504716173726</v>
      </c>
      <c r="Q41" s="11">
        <v>0.9948534976660017</v>
      </c>
      <c r="R41" s="11">
        <v>0.946100744728454</v>
      </c>
      <c r="S41" s="11">
        <v>0.9633556143340039</v>
      </c>
      <c r="T41" s="22">
        <v>0.9160279281397906</v>
      </c>
    </row>
    <row r="42" ht="12.75">
      <c r="T42" s="23"/>
    </row>
    <row r="43" spans="1:20" ht="12.75">
      <c r="A43" t="s">
        <v>139</v>
      </c>
      <c r="C43" s="11">
        <v>0.9796951767965412</v>
      </c>
      <c r="D43" s="11">
        <v>0.7799797634619331</v>
      </c>
      <c r="E43" s="11">
        <v>0.9047722413694682</v>
      </c>
      <c r="F43" s="11">
        <v>0.9341281430612396</v>
      </c>
      <c r="G43" s="11">
        <v>0.9227969432815055</v>
      </c>
      <c r="H43" s="11">
        <v>0.9343992732748989</v>
      </c>
      <c r="I43" s="11">
        <v>0.8179318862155411</v>
      </c>
      <c r="J43" s="11">
        <v>0.9050510785522853</v>
      </c>
      <c r="K43" s="11">
        <v>0.8810249787499174</v>
      </c>
      <c r="L43" s="11">
        <v>0.8563695958466205</v>
      </c>
      <c r="M43" s="11">
        <v>0.9357634091366049</v>
      </c>
      <c r="N43" s="11">
        <v>0.9914418381536093</v>
      </c>
      <c r="O43" s="11">
        <v>0.8999837943625701</v>
      </c>
      <c r="P43" s="11">
        <v>0.8318626143798175</v>
      </c>
      <c r="Q43" s="11">
        <v>0.979161750262414</v>
      </c>
      <c r="R43" s="11">
        <v>0.9605467310804675</v>
      </c>
      <c r="S43" s="11">
        <v>0.9494900462070122</v>
      </c>
      <c r="T43" s="22">
        <v>0.9096705449524968</v>
      </c>
    </row>
    <row r="44" spans="1:2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mergeCells count="5">
    <mergeCell ref="C37:S37"/>
    <mergeCell ref="B4:S4"/>
    <mergeCell ref="B3:R3"/>
    <mergeCell ref="B8:S8"/>
    <mergeCell ref="B22:S22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 topLeftCell="A1">
      <selection activeCell="A2" sqref="A2"/>
    </sheetView>
  </sheetViews>
  <sheetFormatPr defaultColWidth="9.140625" defaultRowHeight="12.75"/>
  <cols>
    <col min="1" max="1" width="17.7109375" style="0" customWidth="1"/>
    <col min="4" max="4" width="10.28125" style="0" customWidth="1"/>
    <col min="20" max="20" width="11.140625" style="0" customWidth="1"/>
  </cols>
  <sheetData>
    <row r="1" ht="12.75">
      <c r="A1" s="34" t="s">
        <v>308</v>
      </c>
    </row>
    <row r="3" spans="1:20" ht="12.75">
      <c r="A3" s="1"/>
      <c r="B3" s="94" t="s">
        <v>76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1" t="s">
        <v>1</v>
      </c>
    </row>
    <row r="4" spans="1:20" ht="12.75">
      <c r="A4" s="2"/>
      <c r="B4" s="2"/>
      <c r="C4" s="94" t="s">
        <v>2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2" t="s">
        <v>63</v>
      </c>
    </row>
    <row r="5" spans="1:20" ht="12.75">
      <c r="A5" s="2" t="s">
        <v>77</v>
      </c>
      <c r="B5" s="2"/>
      <c r="C5" s="2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3" t="s">
        <v>20</v>
      </c>
    </row>
    <row r="6" spans="1:20" ht="12.75">
      <c r="A6" s="4" t="s">
        <v>78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29</v>
      </c>
      <c r="K6" s="4" t="s">
        <v>30</v>
      </c>
      <c r="L6" s="4" t="s">
        <v>31</v>
      </c>
      <c r="M6" s="4" t="s">
        <v>32</v>
      </c>
      <c r="N6" s="4" t="s">
        <v>33</v>
      </c>
      <c r="O6" s="4" t="s">
        <v>34</v>
      </c>
      <c r="P6" s="4" t="s">
        <v>35</v>
      </c>
      <c r="Q6" s="4" t="s">
        <v>36</v>
      </c>
      <c r="R6" s="4" t="s">
        <v>37</v>
      </c>
      <c r="S6" s="4" t="s">
        <v>38</v>
      </c>
      <c r="T6" s="24" t="s">
        <v>39</v>
      </c>
    </row>
    <row r="7" ht="12.75">
      <c r="A7" s="5"/>
    </row>
    <row r="8" spans="1:19" ht="12.75">
      <c r="A8" s="5"/>
      <c r="B8" s="73" t="s">
        <v>40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ht="12.75">
      <c r="A9" s="5"/>
    </row>
    <row r="10" spans="1:19" ht="12.75">
      <c r="A10" t="s">
        <v>79</v>
      </c>
      <c r="B10" s="7">
        <v>4.365049704761193</v>
      </c>
      <c r="C10" s="7">
        <v>4.280005156632718</v>
      </c>
      <c r="D10" s="7">
        <v>10.573199070487995</v>
      </c>
      <c r="E10" s="7">
        <v>3.1423290203327174</v>
      </c>
      <c r="F10" s="7">
        <v>4.605993340732519</v>
      </c>
      <c r="G10" s="7">
        <v>2.662037037037037</v>
      </c>
      <c r="H10" s="7">
        <v>3.982300884955752</v>
      </c>
      <c r="I10" s="7">
        <v>1.8927444794952681</v>
      </c>
      <c r="J10" s="7">
        <v>5.617088607594937</v>
      </c>
      <c r="K10" s="7">
        <v>3.193987787693753</v>
      </c>
      <c r="L10" s="7">
        <v>5.223068552774755</v>
      </c>
      <c r="M10" s="7">
        <v>3.610997127615921</v>
      </c>
      <c r="N10" s="7">
        <v>4.01059402194476</v>
      </c>
      <c r="O10" s="7">
        <v>2.28310502283105</v>
      </c>
      <c r="P10" s="7">
        <v>2.5913621262458473</v>
      </c>
      <c r="Q10" s="7">
        <v>3.824424163407214</v>
      </c>
      <c r="R10" s="7">
        <v>3.746177370030581</v>
      </c>
      <c r="S10" s="7">
        <v>4.293236127987039</v>
      </c>
    </row>
    <row r="11" spans="1:19" ht="12.75">
      <c r="A11" t="s">
        <v>80</v>
      </c>
      <c r="B11" s="7">
        <v>26.313438971522533</v>
      </c>
      <c r="C11" s="7">
        <v>24.803403377594428</v>
      </c>
      <c r="D11" s="7">
        <v>31.17738187451588</v>
      </c>
      <c r="E11" s="7">
        <v>24.645717806531113</v>
      </c>
      <c r="F11" s="7">
        <v>28.579356270810212</v>
      </c>
      <c r="G11" s="7">
        <v>23.14814814814815</v>
      </c>
      <c r="H11" s="7">
        <v>23.893805309734514</v>
      </c>
      <c r="I11" s="7">
        <v>20.60988433228181</v>
      </c>
      <c r="J11" s="7">
        <v>21.360759493670887</v>
      </c>
      <c r="K11" s="7">
        <v>24.51855331141381</v>
      </c>
      <c r="L11" s="7">
        <v>30.141458106637646</v>
      </c>
      <c r="M11" s="7">
        <v>24.98974148543291</v>
      </c>
      <c r="N11" s="7">
        <v>25.614831630722662</v>
      </c>
      <c r="O11" s="7">
        <v>23.490613901572804</v>
      </c>
      <c r="P11" s="7">
        <v>23.588039867109632</v>
      </c>
      <c r="Q11" s="7">
        <v>24.7283789656671</v>
      </c>
      <c r="R11" s="7">
        <v>24.120795107033636</v>
      </c>
      <c r="S11" s="7">
        <v>26.08343458890239</v>
      </c>
    </row>
    <row r="12" spans="1:19" ht="12.75">
      <c r="A12" t="s">
        <v>81</v>
      </c>
      <c r="B12" s="7">
        <v>24.001980716047537</v>
      </c>
      <c r="C12" s="7">
        <v>25.164367667912853</v>
      </c>
      <c r="D12" s="7">
        <v>22.850503485670025</v>
      </c>
      <c r="E12" s="7">
        <v>20.764017252002464</v>
      </c>
      <c r="F12" s="7">
        <v>21.420643729189788</v>
      </c>
      <c r="G12" s="7">
        <v>25.578703703703702</v>
      </c>
      <c r="H12" s="7">
        <v>20.957361222847947</v>
      </c>
      <c r="I12" s="7">
        <v>19.50578338590957</v>
      </c>
      <c r="J12" s="7">
        <v>21.598101265822788</v>
      </c>
      <c r="K12" s="7">
        <v>20.291216533583842</v>
      </c>
      <c r="L12" s="7">
        <v>18.117519042437433</v>
      </c>
      <c r="M12" s="7">
        <v>22.15839146491588</v>
      </c>
      <c r="N12" s="7">
        <v>24.47975785092698</v>
      </c>
      <c r="O12" s="7">
        <v>22.577371892440386</v>
      </c>
      <c r="P12" s="7">
        <v>19.867109634551493</v>
      </c>
      <c r="Q12" s="7">
        <v>25.554106910039113</v>
      </c>
      <c r="R12" s="7">
        <v>22.13302752293578</v>
      </c>
      <c r="S12" s="7">
        <v>21.587687322802754</v>
      </c>
    </row>
    <row r="13" spans="1:19" ht="12.75">
      <c r="A13" t="s">
        <v>82</v>
      </c>
      <c r="B13" s="7">
        <v>20.587674714104192</v>
      </c>
      <c r="C13" s="7">
        <v>21.155085729018953</v>
      </c>
      <c r="D13" s="7">
        <v>16.11154144074361</v>
      </c>
      <c r="E13" s="7">
        <v>21.996303142329023</v>
      </c>
      <c r="F13" s="7">
        <v>19.36736958934517</v>
      </c>
      <c r="G13" s="7">
        <v>19.675925925925927</v>
      </c>
      <c r="H13" s="7">
        <v>24.8592115848753</v>
      </c>
      <c r="I13" s="7">
        <v>27.392218717139855</v>
      </c>
      <c r="J13" s="7">
        <v>22.74525316455696</v>
      </c>
      <c r="K13" s="7">
        <v>27.007984969469234</v>
      </c>
      <c r="L13" s="7">
        <v>19.85854189336235</v>
      </c>
      <c r="M13" s="7">
        <v>21.624948707427162</v>
      </c>
      <c r="N13" s="7">
        <v>20.166477487703368</v>
      </c>
      <c r="O13" s="7">
        <v>22.831050228310502</v>
      </c>
      <c r="P13" s="7">
        <v>20.86378737541528</v>
      </c>
      <c r="Q13" s="7">
        <v>20.03476749239461</v>
      </c>
      <c r="R13" s="7">
        <v>19.45718654434251</v>
      </c>
      <c r="S13" s="7">
        <v>21.061158363710003</v>
      </c>
    </row>
    <row r="14" spans="1:19" ht="12.75">
      <c r="A14" t="s">
        <v>83</v>
      </c>
      <c r="B14" s="7">
        <v>16.638014799312355</v>
      </c>
      <c r="C14" s="7">
        <v>16.6172489364445</v>
      </c>
      <c r="D14" s="7">
        <v>11.270333075135554</v>
      </c>
      <c r="E14" s="7">
        <v>21.565003080714725</v>
      </c>
      <c r="F14" s="7">
        <v>14.372918978912319</v>
      </c>
      <c r="G14" s="7">
        <v>19.90740740740741</v>
      </c>
      <c r="H14" s="7">
        <v>18.62429605792438</v>
      </c>
      <c r="I14" s="7">
        <v>20.55730809674027</v>
      </c>
      <c r="J14" s="7">
        <v>18.670886075949365</v>
      </c>
      <c r="K14" s="7">
        <v>18.318459370596525</v>
      </c>
      <c r="L14" s="7">
        <v>18.55277475516866</v>
      </c>
      <c r="M14" s="7">
        <v>19.409109560935576</v>
      </c>
      <c r="N14" s="7">
        <v>18.009837306091566</v>
      </c>
      <c r="O14" s="7">
        <v>20.091324200913242</v>
      </c>
      <c r="P14" s="7">
        <v>23.056478405315612</v>
      </c>
      <c r="Q14" s="7">
        <v>16.644936983920033</v>
      </c>
      <c r="R14" s="7">
        <v>19.074923547400612</v>
      </c>
      <c r="S14" s="7">
        <v>16.362899959497774</v>
      </c>
    </row>
    <row r="15" spans="1:19" ht="12.75">
      <c r="A15" t="s">
        <v>84</v>
      </c>
      <c r="B15" s="7">
        <v>6.36034083264818</v>
      </c>
      <c r="C15" s="7">
        <v>6.690730952687894</v>
      </c>
      <c r="D15" s="7">
        <v>6.119287374128582</v>
      </c>
      <c r="E15" s="7">
        <v>5.976586568083795</v>
      </c>
      <c r="F15" s="7">
        <v>5.7158712541620424</v>
      </c>
      <c r="G15" s="7">
        <v>6.770833333333333</v>
      </c>
      <c r="H15" s="7">
        <v>6.757843925985519</v>
      </c>
      <c r="I15" s="7">
        <v>9.14826498422713</v>
      </c>
      <c r="J15" s="7">
        <v>8.662974683544304</v>
      </c>
      <c r="K15" s="7">
        <v>5.777360263034288</v>
      </c>
      <c r="L15" s="7">
        <v>6.692056583242654</v>
      </c>
      <c r="M15" s="7">
        <v>5.334427574887156</v>
      </c>
      <c r="N15" s="7">
        <v>6.0915626182368525</v>
      </c>
      <c r="O15" s="7">
        <v>6.291222729578894</v>
      </c>
      <c r="P15" s="7">
        <v>6.976744186046512</v>
      </c>
      <c r="Q15" s="7">
        <v>7.6053889613211645</v>
      </c>
      <c r="R15" s="7">
        <v>6.76605504587156</v>
      </c>
      <c r="S15" s="7">
        <v>7.8169299311462135</v>
      </c>
    </row>
    <row r="16" spans="1:19" ht="12.75">
      <c r="A16" t="s">
        <v>85</v>
      </c>
      <c r="B16" s="7">
        <v>0.5547873533148965</v>
      </c>
      <c r="C16" s="7">
        <v>0.12891581797086502</v>
      </c>
      <c r="D16" s="7">
        <v>0.6584043377226956</v>
      </c>
      <c r="E16" s="7">
        <v>0.9858287122612447</v>
      </c>
      <c r="F16" s="7">
        <v>5.549389567147614</v>
      </c>
      <c r="G16" s="7">
        <v>1.2731481481481481</v>
      </c>
      <c r="H16" s="7">
        <v>0.12067578439259855</v>
      </c>
      <c r="I16" s="7">
        <v>0.2103049421661409</v>
      </c>
      <c r="J16" s="7">
        <v>0.07911392405063292</v>
      </c>
      <c r="K16" s="7">
        <v>0.046970408642555195</v>
      </c>
      <c r="L16" s="7">
        <v>0.1088139281828074</v>
      </c>
      <c r="M16" s="7">
        <v>1.600328272466147</v>
      </c>
      <c r="N16" s="7">
        <v>0.6053726825576996</v>
      </c>
      <c r="O16" s="7">
        <v>0.91324200913242</v>
      </c>
      <c r="P16" s="7">
        <v>1.7275747508305648</v>
      </c>
      <c r="Q16" s="7">
        <v>0.7822685788787485</v>
      </c>
      <c r="R16" s="7">
        <v>3.3639143730886847</v>
      </c>
      <c r="S16" s="7">
        <v>1.9441069258809234</v>
      </c>
    </row>
    <row r="17" spans="1:19" ht="12.75">
      <c r="A17" t="s">
        <v>59</v>
      </c>
      <c r="B17" s="7">
        <v>0.44696913072725913</v>
      </c>
      <c r="C17" s="7">
        <v>0.3609642903184221</v>
      </c>
      <c r="D17" s="7">
        <v>0.34856700232378</v>
      </c>
      <c r="E17" s="7">
        <v>0.5545286506469501</v>
      </c>
      <c r="F17" s="7">
        <v>0.1664816870144284</v>
      </c>
      <c r="G17" s="7">
        <v>0.40509259259259256</v>
      </c>
      <c r="H17" s="7">
        <v>0.5229283990345938</v>
      </c>
      <c r="I17" s="7">
        <v>0.2103049421661409</v>
      </c>
      <c r="J17" s="7">
        <v>0.5537974683544303</v>
      </c>
      <c r="K17" s="7">
        <v>0.5636449037106622</v>
      </c>
      <c r="L17" s="7">
        <v>0.7072905331882481</v>
      </c>
      <c r="M17" s="7">
        <v>0.6565449322938038</v>
      </c>
      <c r="N17" s="7">
        <v>0.5675368898978433</v>
      </c>
      <c r="O17" s="7">
        <v>0.91324200913242</v>
      </c>
      <c r="P17" s="7">
        <v>0.46511627906976744</v>
      </c>
      <c r="Q17" s="7">
        <v>0.47805302042590175</v>
      </c>
      <c r="R17" s="7">
        <v>0.6880733944954129</v>
      </c>
      <c r="S17" s="7">
        <v>0.44552450384771164</v>
      </c>
    </row>
    <row r="18" spans="1:19" ht="12.75">
      <c r="A18" t="s">
        <v>86</v>
      </c>
      <c r="B18" s="7">
        <v>0.7317437775618506</v>
      </c>
      <c r="C18" s="7">
        <v>0.7992780714193631</v>
      </c>
      <c r="D18" s="7">
        <v>0.8907823392718823</v>
      </c>
      <c r="E18" s="7">
        <v>0.36968576709796674</v>
      </c>
      <c r="F18" s="7">
        <v>0.22197558268590456</v>
      </c>
      <c r="G18" s="7">
        <v>0.5787037037037037</v>
      </c>
      <c r="H18" s="7">
        <v>0.2815768302493966</v>
      </c>
      <c r="I18" s="7">
        <v>0.47318611987381703</v>
      </c>
      <c r="J18" s="7">
        <v>0.7120253164556962</v>
      </c>
      <c r="K18" s="7">
        <v>0.2818224518553311</v>
      </c>
      <c r="L18" s="7">
        <v>0.5984766050054406</v>
      </c>
      <c r="M18" s="7">
        <v>0.6155108740254411</v>
      </c>
      <c r="N18" s="7">
        <v>0.4540295119182747</v>
      </c>
      <c r="O18" s="7">
        <v>0.60882800608828</v>
      </c>
      <c r="P18" s="7">
        <v>0.8637873754152824</v>
      </c>
      <c r="Q18" s="7">
        <v>0.3476749239461104</v>
      </c>
      <c r="R18" s="7">
        <v>0.6498470948012233</v>
      </c>
      <c r="S18" s="7">
        <v>0.4050222762251924</v>
      </c>
    </row>
    <row r="19" spans="1:19" ht="12.75">
      <c r="A19" t="s">
        <v>60</v>
      </c>
      <c r="B19" s="7">
        <v>100</v>
      </c>
      <c r="C19" s="7">
        <v>100</v>
      </c>
      <c r="D19" s="7">
        <v>100</v>
      </c>
      <c r="E19" s="7">
        <v>100</v>
      </c>
      <c r="F19" s="7">
        <v>100</v>
      </c>
      <c r="G19" s="7">
        <v>100</v>
      </c>
      <c r="H19" s="7">
        <v>100</v>
      </c>
      <c r="I19" s="7">
        <v>100</v>
      </c>
      <c r="J19" s="7">
        <v>100</v>
      </c>
      <c r="K19" s="7">
        <v>100</v>
      </c>
      <c r="L19" s="7">
        <v>100</v>
      </c>
      <c r="M19" s="7">
        <v>100</v>
      </c>
      <c r="N19" s="7">
        <v>100</v>
      </c>
      <c r="O19" s="7">
        <v>100</v>
      </c>
      <c r="P19" s="7">
        <v>100</v>
      </c>
      <c r="Q19" s="7">
        <v>100</v>
      </c>
      <c r="R19" s="7">
        <v>100</v>
      </c>
      <c r="S19" s="7">
        <v>100</v>
      </c>
    </row>
    <row r="20" spans="2:19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t="s">
        <v>87</v>
      </c>
      <c r="B21" s="7">
        <v>26.23020872676946</v>
      </c>
      <c r="C21" s="7">
        <v>26.018121125417267</v>
      </c>
      <c r="D21" s="7">
        <v>22.205483579391384</v>
      </c>
      <c r="E21" s="7">
        <v>24.335664335664337</v>
      </c>
      <c r="F21" s="7">
        <v>19.047619047619047</v>
      </c>
      <c r="G21" s="7">
        <v>24.077328646748683</v>
      </c>
      <c r="H21" s="7">
        <v>25.591140377132593</v>
      </c>
      <c r="I21" s="7">
        <v>29.763663220088628</v>
      </c>
      <c r="J21" s="7">
        <v>25.00741619697419</v>
      </c>
      <c r="K21" s="7">
        <v>22.890257153205358</v>
      </c>
      <c r="L21" s="7">
        <v>23.734439834024894</v>
      </c>
      <c r="M21" s="7">
        <v>26.12913003940588</v>
      </c>
      <c r="N21" s="7">
        <v>25.92488789237668</v>
      </c>
      <c r="O21" s="7">
        <v>30.031948881789138</v>
      </c>
      <c r="P21" s="7">
        <v>27.224371373307545</v>
      </c>
      <c r="Q21" s="7">
        <v>24.134520276953513</v>
      </c>
      <c r="R21" s="7">
        <v>23.798427031750656</v>
      </c>
      <c r="S21" s="7">
        <v>26.364449746495676</v>
      </c>
    </row>
    <row r="23" spans="2:19" ht="12.75">
      <c r="B23" s="73" t="s">
        <v>62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5" spans="1:20" ht="12.75">
      <c r="A25" t="s">
        <v>79</v>
      </c>
      <c r="C25" s="7">
        <v>3.9473551050975075</v>
      </c>
      <c r="D25" s="7">
        <v>9.132806256643416</v>
      </c>
      <c r="E25" s="7">
        <v>3.4157397484695076</v>
      </c>
      <c r="F25" s="7">
        <v>4.720766598842826</v>
      </c>
      <c r="G25" s="7">
        <v>3.4263027957563224</v>
      </c>
      <c r="H25" s="7">
        <v>3.679667417727143</v>
      </c>
      <c r="I25" s="7">
        <v>2.8083361113636593</v>
      </c>
      <c r="J25" s="7">
        <v>5.119048561678003</v>
      </c>
      <c r="K25" s="7">
        <v>3.792956599022367</v>
      </c>
      <c r="L25" s="7">
        <v>5.025778826408005</v>
      </c>
      <c r="M25" s="7">
        <v>3.7779447980298717</v>
      </c>
      <c r="N25" s="7">
        <v>4.23106007767589</v>
      </c>
      <c r="O25" s="7">
        <v>2.8640520664364546</v>
      </c>
      <c r="P25" s="7">
        <v>2.948181104422926</v>
      </c>
      <c r="Q25" s="7">
        <v>4.369718917054664</v>
      </c>
      <c r="R25" s="7">
        <v>3.7781649763957765</v>
      </c>
      <c r="S25" s="7">
        <v>4.390295137065435</v>
      </c>
      <c r="T25" s="11">
        <v>0.9874952020922707</v>
      </c>
    </row>
    <row r="26" spans="1:20" ht="12.75">
      <c r="A26" t="s">
        <v>80</v>
      </c>
      <c r="C26" s="7">
        <v>24.53472721200652</v>
      </c>
      <c r="D26" s="7">
        <v>31.59666995119756</v>
      </c>
      <c r="E26" s="7">
        <v>24.441077565500166</v>
      </c>
      <c r="F26" s="7">
        <v>29.45221829424937</v>
      </c>
      <c r="G26" s="7">
        <v>23.565979404372676</v>
      </c>
      <c r="H26" s="7">
        <v>25.043635555837646</v>
      </c>
      <c r="I26" s="7">
        <v>20.736228546029437</v>
      </c>
      <c r="J26" s="7">
        <v>22.947431765814414</v>
      </c>
      <c r="K26" s="7">
        <v>23.847392978817954</v>
      </c>
      <c r="L26" s="7">
        <v>28.25184602612837</v>
      </c>
      <c r="M26" s="7">
        <v>26.32887709086257</v>
      </c>
      <c r="N26" s="7">
        <v>24.76744954370921</v>
      </c>
      <c r="O26" s="7">
        <v>24.380268094380366</v>
      </c>
      <c r="P26" s="7">
        <v>23.904736979848206</v>
      </c>
      <c r="Q26" s="7">
        <v>24.852560786342472</v>
      </c>
      <c r="R26" s="7">
        <v>25.14259333720532</v>
      </c>
      <c r="S26" s="7">
        <v>25.449007457199873</v>
      </c>
      <c r="T26" s="11">
        <v>0.9447736861032073</v>
      </c>
    </row>
    <row r="27" spans="1:20" ht="12.75">
      <c r="A27" t="s">
        <v>81</v>
      </c>
      <c r="C27" s="7">
        <v>24.186088874945604</v>
      </c>
      <c r="D27" s="7">
        <v>22.179118142248637</v>
      </c>
      <c r="E27" s="7">
        <v>21.798898784228225</v>
      </c>
      <c r="F27" s="7">
        <v>22.71606060950519</v>
      </c>
      <c r="G27" s="7">
        <v>25.683370031805342</v>
      </c>
      <c r="H27" s="7">
        <v>20.930786074704073</v>
      </c>
      <c r="I27" s="7">
        <v>20.04323625380085</v>
      </c>
      <c r="J27" s="7">
        <v>21.428741102040494</v>
      </c>
      <c r="K27" s="7">
        <v>21.46626425714709</v>
      </c>
      <c r="L27" s="7">
        <v>19.996067636649624</v>
      </c>
      <c r="M27" s="7">
        <v>22.582115329260883</v>
      </c>
      <c r="N27" s="7">
        <v>24.061905775767762</v>
      </c>
      <c r="O27" s="7">
        <v>22.228746006946174</v>
      </c>
      <c r="P27" s="7">
        <v>20.413504318241298</v>
      </c>
      <c r="Q27" s="7">
        <v>24.23003966201069</v>
      </c>
      <c r="R27" s="7">
        <v>22.019687560499783</v>
      </c>
      <c r="S27" s="7">
        <v>22.153458347135484</v>
      </c>
      <c r="T27" s="11">
        <v>0.944598986654214</v>
      </c>
    </row>
    <row r="28" spans="1:20" ht="12.75">
      <c r="A28" t="s">
        <v>82</v>
      </c>
      <c r="C28" s="7">
        <v>21.481485229676256</v>
      </c>
      <c r="D28" s="7">
        <v>15.75566193642493</v>
      </c>
      <c r="E28" s="7">
        <v>22.816353177389352</v>
      </c>
      <c r="F28" s="7">
        <v>18.058949905084514</v>
      </c>
      <c r="G28" s="7">
        <v>19.395698494250574</v>
      </c>
      <c r="H28" s="7">
        <v>24.556504077941035</v>
      </c>
      <c r="I28" s="7">
        <v>26.98124071885323</v>
      </c>
      <c r="J28" s="7">
        <v>22.53569081421773</v>
      </c>
      <c r="K28" s="7">
        <v>25.482335950229597</v>
      </c>
      <c r="L28" s="7">
        <v>21.6847992310045</v>
      </c>
      <c r="M28" s="7">
        <v>21.3204017014744</v>
      </c>
      <c r="N28" s="7">
        <v>21.062794129523446</v>
      </c>
      <c r="O28" s="7">
        <v>22.427776727337864</v>
      </c>
      <c r="P28" s="7">
        <v>22.447003402250722</v>
      </c>
      <c r="Q28" s="7">
        <v>21.02172788411795</v>
      </c>
      <c r="R28" s="7">
        <v>20.166346483194094</v>
      </c>
      <c r="S28" s="7">
        <v>20.956105127935817</v>
      </c>
      <c r="T28" s="11">
        <v>0.9460741633671154</v>
      </c>
    </row>
    <row r="29" spans="1:20" ht="12.75">
      <c r="A29" t="s">
        <v>83</v>
      </c>
      <c r="C29" s="7">
        <v>17.26771781040956</v>
      </c>
      <c r="D29" s="7">
        <v>14.063481964821896</v>
      </c>
      <c r="E29" s="7">
        <v>19.746745008191372</v>
      </c>
      <c r="F29" s="7">
        <v>15.738919895877142</v>
      </c>
      <c r="G29" s="7">
        <v>19.118791841818464</v>
      </c>
      <c r="H29" s="7">
        <v>17.707308558915933</v>
      </c>
      <c r="I29" s="7">
        <v>20.131123031386693</v>
      </c>
      <c r="J29" s="7">
        <v>19.33915577268732</v>
      </c>
      <c r="K29" s="7">
        <v>17.95752481113909</v>
      </c>
      <c r="L29" s="7">
        <v>17.328614497312884</v>
      </c>
      <c r="M29" s="7">
        <v>17.424920843061376</v>
      </c>
      <c r="N29" s="7">
        <v>17.36841718854391</v>
      </c>
      <c r="O29" s="7">
        <v>18.850199528297193</v>
      </c>
      <c r="P29" s="7">
        <v>20.579691180319287</v>
      </c>
      <c r="Q29" s="7">
        <v>17.16157958268667</v>
      </c>
      <c r="R29" s="7">
        <v>18.259393289550104</v>
      </c>
      <c r="S29" s="7">
        <v>17.014211500084834</v>
      </c>
      <c r="T29" s="11">
        <v>0.9425693547302864</v>
      </c>
    </row>
    <row r="30" spans="1:20" ht="12.75">
      <c r="A30" t="s">
        <v>84</v>
      </c>
      <c r="C30" s="7">
        <v>7.208312671409632</v>
      </c>
      <c r="D30" s="7">
        <v>5.331026402973147</v>
      </c>
      <c r="E30" s="7">
        <v>5.830038308512866</v>
      </c>
      <c r="F30" s="7">
        <v>4.73781728484876</v>
      </c>
      <c r="G30" s="7">
        <v>6.229843642267744</v>
      </c>
      <c r="H30" s="7">
        <v>6.853955761480118</v>
      </c>
      <c r="I30" s="7">
        <v>8.046186016910628</v>
      </c>
      <c r="J30" s="7">
        <v>7.228429129088706</v>
      </c>
      <c r="K30" s="7">
        <v>6.16390164420086</v>
      </c>
      <c r="L30" s="7">
        <v>6.0077773408485164</v>
      </c>
      <c r="M30" s="7">
        <v>5.630536987878594</v>
      </c>
      <c r="N30" s="7">
        <v>6.552526668967087</v>
      </c>
      <c r="O30" s="7">
        <v>6.558062236906266</v>
      </c>
      <c r="P30" s="7">
        <v>6.425019628369537</v>
      </c>
      <c r="Q30" s="7">
        <v>6.493360924297292</v>
      </c>
      <c r="R30" s="7">
        <v>6.020938509881011</v>
      </c>
      <c r="S30" s="7">
        <v>6.869834293424253</v>
      </c>
      <c r="T30" s="11">
        <v>0.7848972658738498</v>
      </c>
    </row>
    <row r="31" spans="1:20" ht="12.75">
      <c r="A31" t="s">
        <v>85</v>
      </c>
      <c r="C31" s="7">
        <v>0.23934097740175886</v>
      </c>
      <c r="D31" s="7">
        <v>0.7929426551940847</v>
      </c>
      <c r="E31" s="7">
        <v>0.7809516770752497</v>
      </c>
      <c r="F31" s="7">
        <v>3.6840848896820613</v>
      </c>
      <c r="G31" s="7">
        <v>1.110962834456529</v>
      </c>
      <c r="H31" s="7">
        <v>0.16502173844054457</v>
      </c>
      <c r="I31" s="7">
        <v>0.19193664070471053</v>
      </c>
      <c r="J31" s="7">
        <v>0.19478514248612355</v>
      </c>
      <c r="K31" s="7">
        <v>0.15830988001777516</v>
      </c>
      <c r="L31" s="7">
        <v>0.1824179665312186</v>
      </c>
      <c r="M31" s="7">
        <v>1.3344740461189113</v>
      </c>
      <c r="N31" s="7">
        <v>0.6093666257974995</v>
      </c>
      <c r="O31" s="7">
        <v>1.06779981490143</v>
      </c>
      <c r="P31" s="7">
        <v>1.9052604030358546</v>
      </c>
      <c r="Q31" s="7">
        <v>0.7070184514571478</v>
      </c>
      <c r="R31" s="7">
        <v>3.1154596494363282</v>
      </c>
      <c r="S31" s="7">
        <v>1.8121884417441607</v>
      </c>
      <c r="T31" s="11">
        <v>0.9739281426556625</v>
      </c>
    </row>
    <row r="32" spans="1:20" ht="12.75">
      <c r="A32" t="s">
        <v>59</v>
      </c>
      <c r="C32" s="7">
        <v>0.25022011273820244</v>
      </c>
      <c r="D32" s="7">
        <v>0.31888398364458787</v>
      </c>
      <c r="E32" s="7">
        <v>0.3633765689861178</v>
      </c>
      <c r="F32" s="7">
        <v>0.23870960408307096</v>
      </c>
      <c r="G32" s="7">
        <v>0.36476057027201353</v>
      </c>
      <c r="H32" s="7">
        <v>0.31338262828853414</v>
      </c>
      <c r="I32" s="7">
        <v>0.2929559252861371</v>
      </c>
      <c r="J32" s="7">
        <v>0.3436453326787708</v>
      </c>
      <c r="K32" s="7">
        <v>0.32124870389571913</v>
      </c>
      <c r="L32" s="7">
        <v>0.40306724341329137</v>
      </c>
      <c r="M32" s="7">
        <v>0.41817251415230117</v>
      </c>
      <c r="N32" s="7">
        <v>0.3090883728442738</v>
      </c>
      <c r="O32" s="7">
        <v>0.4279160488421388</v>
      </c>
      <c r="P32" s="7">
        <v>0.35854488353834074</v>
      </c>
      <c r="Q32" s="7">
        <v>0.28625625107777203</v>
      </c>
      <c r="R32" s="7">
        <v>0.3574141089219497</v>
      </c>
      <c r="S32" s="7">
        <v>0.3966939477915216</v>
      </c>
      <c r="T32" s="11">
        <v>0.7453007660325992</v>
      </c>
    </row>
    <row r="33" spans="1:20" ht="12.75">
      <c r="A33" t="s">
        <v>86</v>
      </c>
      <c r="C33" s="7">
        <v>0.8847520063149585</v>
      </c>
      <c r="D33" s="7">
        <v>0.8294087068517383</v>
      </c>
      <c r="E33" s="7">
        <v>0.8068191616471428</v>
      </c>
      <c r="F33" s="7">
        <v>0.6524729178270605</v>
      </c>
      <c r="G33" s="7">
        <v>1.1042903850003336</v>
      </c>
      <c r="H33" s="7">
        <v>0.7497381866649742</v>
      </c>
      <c r="I33" s="7">
        <v>0.7687567556646564</v>
      </c>
      <c r="J33" s="7">
        <v>0.8630723793084336</v>
      </c>
      <c r="K33" s="7">
        <v>0.8100651755295513</v>
      </c>
      <c r="L33" s="7">
        <v>1.1196312317035872</v>
      </c>
      <c r="M33" s="7">
        <v>1.1825566891610964</v>
      </c>
      <c r="N33" s="7">
        <v>1.0373916171709237</v>
      </c>
      <c r="O33" s="7">
        <v>1.1951794759521133</v>
      </c>
      <c r="P33" s="7">
        <v>1.018058099973829</v>
      </c>
      <c r="Q33" s="7">
        <v>0.8777375409553371</v>
      </c>
      <c r="R33" s="7">
        <v>1.1400020849156354</v>
      </c>
      <c r="S33" s="7">
        <v>0.9582057476186244</v>
      </c>
      <c r="T33" s="11">
        <v>0.4400354348061239</v>
      </c>
    </row>
    <row r="34" spans="1:20" ht="12.75">
      <c r="A34" t="s">
        <v>88</v>
      </c>
      <c r="C34" s="7">
        <v>100</v>
      </c>
      <c r="D34" s="7">
        <v>100</v>
      </c>
      <c r="E34" s="7">
        <v>100</v>
      </c>
      <c r="F34" s="7">
        <v>100</v>
      </c>
      <c r="G34" s="7">
        <v>100</v>
      </c>
      <c r="H34" s="7">
        <v>100</v>
      </c>
      <c r="I34" s="7">
        <v>100</v>
      </c>
      <c r="J34" s="7">
        <v>100</v>
      </c>
      <c r="K34" s="7">
        <v>100</v>
      </c>
      <c r="L34" s="7">
        <v>100</v>
      </c>
      <c r="M34" s="7">
        <v>100</v>
      </c>
      <c r="N34" s="7">
        <v>100</v>
      </c>
      <c r="O34" s="7">
        <v>100</v>
      </c>
      <c r="P34" s="7">
        <v>100</v>
      </c>
      <c r="Q34" s="7">
        <v>100</v>
      </c>
      <c r="R34" s="7">
        <v>100</v>
      </c>
      <c r="S34" s="7">
        <v>100</v>
      </c>
      <c r="T34" s="22">
        <v>0.856630333590592</v>
      </c>
    </row>
    <row r="35" spans="3:20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3"/>
    </row>
    <row r="36" spans="1:20" ht="12.75">
      <c r="A36" s="2" t="s">
        <v>87</v>
      </c>
      <c r="B36" s="2"/>
      <c r="C36" s="19">
        <v>26.05035099010642</v>
      </c>
      <c r="D36" s="19">
        <v>22.475850205107847</v>
      </c>
      <c r="E36" s="19">
        <v>24.27947842632492</v>
      </c>
      <c r="F36" s="19">
        <v>19.46740632924139</v>
      </c>
      <c r="G36" s="19">
        <v>22.959878685069523</v>
      </c>
      <c r="H36" s="19">
        <v>24.95326101194375</v>
      </c>
      <c r="I36" s="19">
        <v>27.151435762330188</v>
      </c>
      <c r="J36" s="19">
        <v>25.449071751128947</v>
      </c>
      <c r="K36" s="19">
        <v>22.87270883762112</v>
      </c>
      <c r="L36" s="19">
        <v>23.952717576401984</v>
      </c>
      <c r="M36" s="19">
        <v>25.04704486342007</v>
      </c>
      <c r="N36" s="19">
        <v>24.73670250975278</v>
      </c>
      <c r="O36" s="19">
        <v>28.923673247087617</v>
      </c>
      <c r="P36" s="19">
        <v>26.25545219438762</v>
      </c>
      <c r="Q36" s="19">
        <v>24.687333601735087</v>
      </c>
      <c r="R36" s="19">
        <v>22.714193637493672</v>
      </c>
      <c r="S36" s="19">
        <v>26.981458211658378</v>
      </c>
      <c r="T36" s="20">
        <v>0.9492651143990846</v>
      </c>
    </row>
    <row r="37" spans="1:20" s="2" customFormat="1" ht="12.75">
      <c r="A37" s="4"/>
      <c r="B37" s="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</row>
    <row r="39" spans="3:19" ht="12.75">
      <c r="C39" s="73" t="s">
        <v>137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1" spans="1:20" ht="12.75">
      <c r="A41" t="s">
        <v>136</v>
      </c>
      <c r="C41" s="11">
        <v>0.9989891069761427</v>
      </c>
      <c r="D41" s="11">
        <v>0.9939820153804374</v>
      </c>
      <c r="E41" s="11">
        <v>0.9970406562064845</v>
      </c>
      <c r="F41" s="11">
        <v>0.9947653201375355</v>
      </c>
      <c r="G41" s="11">
        <v>0.9989152303394923</v>
      </c>
      <c r="H41" s="11">
        <v>0.9985945598909653</v>
      </c>
      <c r="I41" s="11">
        <v>0.9986168908532974</v>
      </c>
      <c r="J41" s="11">
        <v>0.9971453781276189</v>
      </c>
      <c r="K41" s="11">
        <v>0.997959353687533</v>
      </c>
      <c r="L41" s="11">
        <v>0.9931443033724117</v>
      </c>
      <c r="M41" s="11">
        <v>0.9963431858014771</v>
      </c>
      <c r="N41" s="11">
        <v>0.99872031144796</v>
      </c>
      <c r="O41" s="11">
        <v>0.9981580936421822</v>
      </c>
      <c r="P41" s="11">
        <v>0.994480114056407</v>
      </c>
      <c r="Q41" s="11">
        <v>0.9973175099211534</v>
      </c>
      <c r="R41" s="11">
        <v>0.9981949204956345</v>
      </c>
      <c r="S41" s="11">
        <v>0.9985598355850667</v>
      </c>
      <c r="T41" s="22">
        <v>0.9971133403483411</v>
      </c>
    </row>
    <row r="42" spans="1:20" ht="12.75">
      <c r="C42" s="5" t="s">
        <v>61</v>
      </c>
      <c r="D42" s="5" t="s">
        <v>61</v>
      </c>
      <c r="E42" s="5" t="s">
        <v>61</v>
      </c>
      <c r="F42" s="5" t="s">
        <v>61</v>
      </c>
      <c r="G42" s="5" t="s">
        <v>61</v>
      </c>
      <c r="H42" s="5" t="s">
        <v>61</v>
      </c>
      <c r="I42" s="5" t="s">
        <v>61</v>
      </c>
      <c r="J42" s="5" t="s">
        <v>61</v>
      </c>
      <c r="K42" s="5" t="s">
        <v>61</v>
      </c>
      <c r="L42" s="5" t="s">
        <v>61</v>
      </c>
      <c r="M42" s="5" t="s">
        <v>61</v>
      </c>
      <c r="N42" s="5" t="s">
        <v>61</v>
      </c>
      <c r="O42" s="5" t="s">
        <v>61</v>
      </c>
      <c r="P42" s="5" t="s">
        <v>61</v>
      </c>
      <c r="Q42" s="5" t="s">
        <v>61</v>
      </c>
      <c r="R42" s="5" t="s">
        <v>61</v>
      </c>
      <c r="S42" s="5" t="s">
        <v>61</v>
      </c>
      <c r="T42" s="23" t="s">
        <v>61</v>
      </c>
    </row>
    <row r="43" spans="1:20" ht="12.75">
      <c r="A43" t="s">
        <v>138</v>
      </c>
      <c r="C43" s="11">
        <v>0.9970430739442565</v>
      </c>
      <c r="D43" s="11">
        <v>0.9542361685746618</v>
      </c>
      <c r="E43" s="11">
        <v>0.9868108728572238</v>
      </c>
      <c r="F43" s="11">
        <v>0.9828581362675228</v>
      </c>
      <c r="G43" s="11">
        <v>0.9894371510112906</v>
      </c>
      <c r="H43" s="11">
        <v>0.9844501570161914</v>
      </c>
      <c r="I43" s="11">
        <v>0.9429736844297608</v>
      </c>
      <c r="J43" s="11">
        <v>0.9836975335163327</v>
      </c>
      <c r="K43" s="11">
        <v>0.9792727520047312</v>
      </c>
      <c r="L43" s="11">
        <v>0.9878527500102284</v>
      </c>
      <c r="M43" s="11">
        <v>0.9973807734871465</v>
      </c>
      <c r="N43" s="11">
        <v>0.9982956796134195</v>
      </c>
      <c r="O43" s="11">
        <v>0.9902102649944181</v>
      </c>
      <c r="P43" s="11">
        <v>0.9771471445007641</v>
      </c>
      <c r="Q43" s="11">
        <v>0.9985914039607237</v>
      </c>
      <c r="R43" s="11">
        <v>0.9931916967516597</v>
      </c>
      <c r="S43" s="11">
        <v>0.9977511171090749</v>
      </c>
      <c r="T43" s="22">
        <v>0.9847764917676121</v>
      </c>
    </row>
    <row r="44" ht="12.75">
      <c r="T44" s="23"/>
    </row>
    <row r="45" spans="1:20" ht="12.75">
      <c r="A45" t="s">
        <v>139</v>
      </c>
      <c r="C45" s="11">
        <v>0.9976930770200741</v>
      </c>
      <c r="D45" s="11">
        <v>0.9388339152957209</v>
      </c>
      <c r="E45" s="11">
        <v>0.9774749613042472</v>
      </c>
      <c r="F45" s="11">
        <v>0.9759762871889031</v>
      </c>
      <c r="G45" s="11">
        <v>0.9849490961598683</v>
      </c>
      <c r="H45" s="11">
        <v>0.9793947580830449</v>
      </c>
      <c r="I45" s="11">
        <v>0.9315566765255245</v>
      </c>
      <c r="J45" s="11">
        <v>0.9758844910716876</v>
      </c>
      <c r="K45" s="11">
        <v>0.9683374330780508</v>
      </c>
      <c r="L45" s="11">
        <v>0.9706213818732683</v>
      </c>
      <c r="M45" s="11">
        <v>0.9908914702691815</v>
      </c>
      <c r="N45" s="11">
        <v>0.9983569847804368</v>
      </c>
      <c r="O45" s="11">
        <v>0.9828047953584331</v>
      </c>
      <c r="P45" s="11">
        <v>0.9607927846749115</v>
      </c>
      <c r="Q45" s="11">
        <v>0.9960406704841542</v>
      </c>
      <c r="R45" s="11">
        <v>0.9893785183637461</v>
      </c>
      <c r="S45" s="11">
        <v>0.995355463677986</v>
      </c>
      <c r="T45" s="22">
        <v>0.9773142803064258</v>
      </c>
    </row>
    <row r="46" spans="1:2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</sheetData>
  <mergeCells count="5">
    <mergeCell ref="C39:S39"/>
    <mergeCell ref="B3:S3"/>
    <mergeCell ref="C4:S4"/>
    <mergeCell ref="B8:S8"/>
    <mergeCell ref="B23:S23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workbookViewId="0" topLeftCell="A1">
      <selection activeCell="A2" sqref="A2"/>
    </sheetView>
  </sheetViews>
  <sheetFormatPr defaultColWidth="9.140625" defaultRowHeight="12.75"/>
  <cols>
    <col min="1" max="1" width="18.7109375" style="0" customWidth="1"/>
    <col min="2" max="2" width="8.8515625" style="0" customWidth="1"/>
    <col min="4" max="4" width="10.28125" style="0" customWidth="1"/>
    <col min="20" max="20" width="11.140625" style="0" customWidth="1"/>
  </cols>
  <sheetData>
    <row r="1" ht="12.75">
      <c r="A1" s="34" t="s">
        <v>307</v>
      </c>
    </row>
    <row r="3" spans="1:20" ht="12.75">
      <c r="A3" s="1"/>
      <c r="B3" s="94" t="s">
        <v>89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1" t="s">
        <v>1</v>
      </c>
    </row>
    <row r="4" spans="1:20" ht="12.75">
      <c r="A4" s="2" t="s">
        <v>90</v>
      </c>
      <c r="B4" s="2"/>
      <c r="C4" s="94" t="s">
        <v>2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5" t="s">
        <v>63</v>
      </c>
    </row>
    <row r="5" spans="1:20" ht="12.75">
      <c r="A5" s="2" t="s">
        <v>91</v>
      </c>
      <c r="B5" s="2"/>
      <c r="C5" s="2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16" t="s">
        <v>20</v>
      </c>
    </row>
    <row r="6" spans="1:20" ht="12.75">
      <c r="A6" s="4" t="s">
        <v>92</v>
      </c>
      <c r="B6" s="12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29</v>
      </c>
      <c r="K6" s="4" t="s">
        <v>30</v>
      </c>
      <c r="L6" s="4" t="s">
        <v>31</v>
      </c>
      <c r="M6" s="4" t="s">
        <v>32</v>
      </c>
      <c r="N6" s="4" t="s">
        <v>33</v>
      </c>
      <c r="O6" s="4" t="s">
        <v>34</v>
      </c>
      <c r="P6" s="4" t="s">
        <v>35</v>
      </c>
      <c r="Q6" s="4" t="s">
        <v>36</v>
      </c>
      <c r="R6" s="4" t="s">
        <v>37</v>
      </c>
      <c r="S6" s="4" t="s">
        <v>38</v>
      </c>
      <c r="T6" s="24" t="s">
        <v>39</v>
      </c>
    </row>
    <row r="7" ht="12.75">
      <c r="A7" s="5"/>
    </row>
    <row r="8" spans="1:19" ht="12.75">
      <c r="A8" s="5"/>
      <c r="B8" s="73" t="s">
        <v>40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ht="12.75">
      <c r="A9" s="5"/>
    </row>
    <row r="10" spans="1:19" ht="12.75">
      <c r="A10" t="s">
        <v>86</v>
      </c>
      <c r="B10" s="7">
        <v>3.3884902621174406</v>
      </c>
      <c r="C10" s="7">
        <v>2.6970954356846475</v>
      </c>
      <c r="D10" s="7">
        <v>6.0606060606060606</v>
      </c>
      <c r="E10" s="7">
        <v>7.943925233644859</v>
      </c>
      <c r="F10" s="7">
        <v>2.5559105431309903</v>
      </c>
      <c r="G10" s="7">
        <v>4.633204633204633</v>
      </c>
      <c r="H10" s="7">
        <v>0.40816326530612246</v>
      </c>
      <c r="I10" s="7">
        <v>1.4018691588785046</v>
      </c>
      <c r="J10" s="7">
        <v>2.2082018927444795</v>
      </c>
      <c r="K10" s="7">
        <v>1.092896174863388</v>
      </c>
      <c r="L10" s="7">
        <v>1.092896174863388</v>
      </c>
      <c r="M10" s="7">
        <v>1.7421602787456445</v>
      </c>
      <c r="N10" s="7">
        <v>3.0136986301369864</v>
      </c>
      <c r="O10" s="7">
        <v>4.8582995951417</v>
      </c>
      <c r="P10" s="7">
        <v>0</v>
      </c>
      <c r="Q10" s="7">
        <v>7.6923076923076925</v>
      </c>
      <c r="R10" s="7">
        <v>7.989690721649484</v>
      </c>
      <c r="S10" s="7">
        <v>3.592814371257485</v>
      </c>
    </row>
    <row r="11" spans="1:19" ht="12.75">
      <c r="A11" t="s">
        <v>93</v>
      </c>
      <c r="B11" s="7">
        <v>5.208668911992971</v>
      </c>
      <c r="C11" s="7">
        <v>1.7634854771784232</v>
      </c>
      <c r="D11" s="7">
        <v>0.4329004329004329</v>
      </c>
      <c r="E11" s="7">
        <v>0.9345794392523363</v>
      </c>
      <c r="F11" s="7">
        <v>0.3194888178913738</v>
      </c>
      <c r="G11" s="7">
        <v>0.3861003861003861</v>
      </c>
      <c r="H11" s="7">
        <v>0.40816326530612246</v>
      </c>
      <c r="I11" s="7">
        <v>0.9345794392523363</v>
      </c>
      <c r="J11" s="7">
        <v>0</v>
      </c>
      <c r="K11" s="7">
        <v>0</v>
      </c>
      <c r="L11" s="7">
        <v>0.546448087431694</v>
      </c>
      <c r="M11" s="7">
        <v>0.6968641114982579</v>
      </c>
      <c r="N11" s="7">
        <v>0.547945205479452</v>
      </c>
      <c r="O11" s="7">
        <v>1.214574898785425</v>
      </c>
      <c r="P11" s="7">
        <v>0.53475935828877</v>
      </c>
      <c r="Q11" s="7">
        <v>0.6688963210702341</v>
      </c>
      <c r="R11" s="7">
        <v>0.5154639175257731</v>
      </c>
      <c r="S11" s="7">
        <v>0.29940119760479045</v>
      </c>
    </row>
    <row r="12" spans="1:19" ht="12.75">
      <c r="A12" t="s">
        <v>94</v>
      </c>
      <c r="B12" s="7">
        <v>8.932493776541222</v>
      </c>
      <c r="C12" s="7">
        <v>80.29045643153528</v>
      </c>
      <c r="D12" s="7">
        <v>0.8658008658008658</v>
      </c>
      <c r="E12" s="7">
        <v>0.9345794392523363</v>
      </c>
      <c r="F12" s="7">
        <v>2.2364217252396164</v>
      </c>
      <c r="G12" s="7">
        <v>0.3861003861003861</v>
      </c>
      <c r="H12" s="7">
        <v>11.020408163265307</v>
      </c>
      <c r="I12" s="7">
        <v>5.14018691588785</v>
      </c>
      <c r="J12" s="7">
        <v>3.4700315457413247</v>
      </c>
      <c r="K12" s="7">
        <v>2.185792349726776</v>
      </c>
      <c r="L12" s="7">
        <v>4.371584699453552</v>
      </c>
      <c r="M12" s="7">
        <v>2.4390243902439024</v>
      </c>
      <c r="N12" s="7">
        <v>0.821917808219178</v>
      </c>
      <c r="O12" s="7">
        <v>1.6194331983805668</v>
      </c>
      <c r="P12" s="7">
        <v>2.13903743315508</v>
      </c>
      <c r="Q12" s="7">
        <v>0.33444816053511706</v>
      </c>
      <c r="R12" s="7">
        <v>1.0309278350515463</v>
      </c>
      <c r="S12" s="7">
        <v>0.5988023952095809</v>
      </c>
    </row>
    <row r="13" spans="1:19" ht="12.75">
      <c r="A13" t="s">
        <v>95</v>
      </c>
      <c r="B13" s="7">
        <v>7.080099575340459</v>
      </c>
      <c r="C13" s="7">
        <v>1.5560165975103735</v>
      </c>
      <c r="D13" s="7">
        <v>1.0822510822510822</v>
      </c>
      <c r="E13" s="7">
        <v>3.2710280373831773</v>
      </c>
      <c r="F13" s="7">
        <v>1.2779552715654952</v>
      </c>
      <c r="G13" s="7">
        <v>5.405405405405405</v>
      </c>
      <c r="H13" s="7">
        <v>75.91836734693878</v>
      </c>
      <c r="I13" s="7">
        <v>83.17757009345794</v>
      </c>
      <c r="J13" s="7">
        <v>79.49526813880126</v>
      </c>
      <c r="K13" s="7">
        <v>81.9672131147541</v>
      </c>
      <c r="L13" s="7">
        <v>59.56284153005464</v>
      </c>
      <c r="M13" s="7">
        <v>2.4390243902439024</v>
      </c>
      <c r="N13" s="7">
        <v>0.821917808219178</v>
      </c>
      <c r="O13" s="7">
        <v>2.0242914979757085</v>
      </c>
      <c r="P13" s="7">
        <v>3.7433155080213902</v>
      </c>
      <c r="Q13" s="7">
        <v>0.33444816053511706</v>
      </c>
      <c r="R13" s="7">
        <v>1.5463917525773196</v>
      </c>
      <c r="S13" s="7">
        <v>0.5988023952095809</v>
      </c>
    </row>
    <row r="14" spans="1:19" ht="12.75">
      <c r="A14" t="s">
        <v>96</v>
      </c>
      <c r="B14" s="7">
        <v>4.101625420998682</v>
      </c>
      <c r="C14" s="7">
        <v>0.2074688796680498</v>
      </c>
      <c r="D14" s="7">
        <v>61.68831168831169</v>
      </c>
      <c r="E14" s="7">
        <v>66.35514018691589</v>
      </c>
      <c r="F14" s="7">
        <v>61.980830670926515</v>
      </c>
      <c r="G14" s="7">
        <v>71.81467181467181</v>
      </c>
      <c r="H14" s="7">
        <v>0</v>
      </c>
      <c r="I14" s="7">
        <v>0.46728971962616817</v>
      </c>
      <c r="J14" s="7">
        <v>0.9463722397476341</v>
      </c>
      <c r="K14" s="7">
        <v>0</v>
      </c>
      <c r="L14" s="7">
        <v>0</v>
      </c>
      <c r="M14" s="7">
        <v>69.33797909407666</v>
      </c>
      <c r="N14" s="7">
        <v>81.0958904109589</v>
      </c>
      <c r="O14" s="7">
        <v>71.65991902834008</v>
      </c>
      <c r="P14" s="7">
        <v>70.58823529411765</v>
      </c>
      <c r="Q14" s="7">
        <v>72.5752508361204</v>
      </c>
      <c r="R14" s="7">
        <v>64.94845360824742</v>
      </c>
      <c r="S14" s="7">
        <v>70.95808383233533</v>
      </c>
    </row>
    <row r="15" spans="1:19" ht="12.75">
      <c r="A15" t="s">
        <v>97</v>
      </c>
      <c r="B15" s="7">
        <v>6.030165470786352</v>
      </c>
      <c r="C15" s="7">
        <v>1.0373443983402488</v>
      </c>
      <c r="D15" s="7">
        <v>2.1645021645021645</v>
      </c>
      <c r="E15" s="7">
        <v>3.7383177570093453</v>
      </c>
      <c r="F15" s="7">
        <v>0.6389776357827476</v>
      </c>
      <c r="G15" s="7">
        <v>1.9305019305019304</v>
      </c>
      <c r="H15" s="7">
        <v>0.8163265306122449</v>
      </c>
      <c r="I15" s="7">
        <v>0</v>
      </c>
      <c r="J15" s="7">
        <v>0.31545741324921134</v>
      </c>
      <c r="K15" s="7">
        <v>0</v>
      </c>
      <c r="L15" s="7">
        <v>1.639344262295082</v>
      </c>
      <c r="M15" s="7">
        <v>1.3937282229965158</v>
      </c>
      <c r="N15" s="7">
        <v>1.643835616438356</v>
      </c>
      <c r="O15" s="7">
        <v>2.834008097165992</v>
      </c>
      <c r="P15" s="7">
        <v>2.13903743315508</v>
      </c>
      <c r="Q15" s="7">
        <v>3.0100334448160537</v>
      </c>
      <c r="R15" s="7">
        <v>2.3195876288659796</v>
      </c>
      <c r="S15" s="7">
        <v>1.4970059880239521</v>
      </c>
    </row>
    <row r="16" spans="1:19" ht="12.75">
      <c r="A16" t="s">
        <v>98</v>
      </c>
      <c r="B16" s="7">
        <v>8.400937179674916</v>
      </c>
      <c r="C16" s="7">
        <v>1.3485477178423237</v>
      </c>
      <c r="D16" s="7">
        <v>2.5974025974025974</v>
      </c>
      <c r="E16" s="7">
        <v>1.8691588785046727</v>
      </c>
      <c r="F16" s="7">
        <v>3.1948881789137378</v>
      </c>
      <c r="G16" s="7">
        <v>0.7722007722007722</v>
      </c>
      <c r="H16" s="7">
        <v>1.6326530612244898</v>
      </c>
      <c r="I16" s="7">
        <v>0.9345794392523363</v>
      </c>
      <c r="J16" s="7">
        <v>0.6309148264984227</v>
      </c>
      <c r="K16" s="7">
        <v>0.546448087431694</v>
      </c>
      <c r="L16" s="7">
        <v>1.639344262295082</v>
      </c>
      <c r="M16" s="7">
        <v>4.529616724738676</v>
      </c>
      <c r="N16" s="7">
        <v>1.9178082191780823</v>
      </c>
      <c r="O16" s="7">
        <v>2.0242914979757085</v>
      </c>
      <c r="P16" s="7">
        <v>2.6737967914438503</v>
      </c>
      <c r="Q16" s="7">
        <v>1.6722408026755853</v>
      </c>
      <c r="R16" s="7">
        <v>2.3195876288659796</v>
      </c>
      <c r="S16" s="7">
        <v>1.1976047904191618</v>
      </c>
    </row>
    <row r="17" spans="1:19" ht="12.75">
      <c r="A17" t="s">
        <v>99</v>
      </c>
      <c r="B17" s="7">
        <v>20.85517645336067</v>
      </c>
      <c r="C17" s="7">
        <v>1.7634854771784232</v>
      </c>
      <c r="D17" s="7">
        <v>8.658008658008658</v>
      </c>
      <c r="E17" s="7">
        <v>6.5420560747663545</v>
      </c>
      <c r="F17" s="7">
        <v>12.140575079872203</v>
      </c>
      <c r="G17" s="7">
        <v>5.7915057915057915</v>
      </c>
      <c r="H17" s="7">
        <v>2.857142857142857</v>
      </c>
      <c r="I17" s="7">
        <v>2.336448598130841</v>
      </c>
      <c r="J17" s="7">
        <v>2.5236593059936907</v>
      </c>
      <c r="K17" s="7">
        <v>4.918032786885246</v>
      </c>
      <c r="L17" s="7">
        <v>6.0109289617486334</v>
      </c>
      <c r="M17" s="7">
        <v>7.665505226480835</v>
      </c>
      <c r="N17" s="7">
        <v>2.73972602739726</v>
      </c>
      <c r="O17" s="7">
        <v>5.263157894736842</v>
      </c>
      <c r="P17" s="7">
        <v>9.090909090909092</v>
      </c>
      <c r="Q17" s="7">
        <v>7.357859531772576</v>
      </c>
      <c r="R17" s="7">
        <v>7.989690721649484</v>
      </c>
      <c r="S17" s="7">
        <v>5.389221556886228</v>
      </c>
    </row>
    <row r="18" spans="1:19" ht="12.75">
      <c r="A18" t="s">
        <v>100</v>
      </c>
      <c r="B18" s="7">
        <v>9.494801581490702</v>
      </c>
      <c r="C18" s="7">
        <v>0.8298755186721992</v>
      </c>
      <c r="D18" s="7">
        <v>1.2987012987012987</v>
      </c>
      <c r="E18" s="7">
        <v>1.4018691588785046</v>
      </c>
      <c r="F18" s="7">
        <v>0.6389776357827476</v>
      </c>
      <c r="G18" s="7">
        <v>0.7722007722007722</v>
      </c>
      <c r="H18" s="7">
        <v>0.40816326530612246</v>
      </c>
      <c r="I18" s="7">
        <v>0.46728971962616817</v>
      </c>
      <c r="J18" s="7">
        <v>1.5772870662460567</v>
      </c>
      <c r="K18" s="7">
        <v>0</v>
      </c>
      <c r="L18" s="7">
        <v>2.185792349726776</v>
      </c>
      <c r="M18" s="7">
        <v>1.3937282229965158</v>
      </c>
      <c r="N18" s="7">
        <v>1.095890410958904</v>
      </c>
      <c r="O18" s="7">
        <v>1.214574898785425</v>
      </c>
      <c r="P18" s="7">
        <v>1.06951871657754</v>
      </c>
      <c r="Q18" s="7">
        <v>0.33444816053511706</v>
      </c>
      <c r="R18" s="7">
        <v>0.5154639175257731</v>
      </c>
      <c r="S18" s="7">
        <v>0.8982035928143712</v>
      </c>
    </row>
    <row r="19" spans="1:19" ht="12.75">
      <c r="A19" t="s">
        <v>101</v>
      </c>
      <c r="B19" s="7">
        <v>8.329184360814175</v>
      </c>
      <c r="C19" s="7">
        <v>0.6224066390041494</v>
      </c>
      <c r="D19" s="7">
        <v>1.7316017316017316</v>
      </c>
      <c r="E19" s="7">
        <v>0.46728971962616817</v>
      </c>
      <c r="F19" s="7">
        <v>0.9584664536741214</v>
      </c>
      <c r="G19" s="7">
        <v>1.9305019305019304</v>
      </c>
      <c r="H19" s="7">
        <v>1.2244897959183674</v>
      </c>
      <c r="I19" s="7">
        <v>2.336448598130841</v>
      </c>
      <c r="J19" s="7">
        <v>2.2082018927444795</v>
      </c>
      <c r="K19" s="7">
        <v>5.46448087431694</v>
      </c>
      <c r="L19" s="7">
        <v>2.73224043715847</v>
      </c>
      <c r="M19" s="7">
        <v>0.34843205574912894</v>
      </c>
      <c r="N19" s="7">
        <v>0.821917808219178</v>
      </c>
      <c r="O19" s="7">
        <v>1.214574898785425</v>
      </c>
      <c r="P19" s="7">
        <v>0.53475935828877</v>
      </c>
      <c r="Q19" s="7">
        <v>1.6722408026755853</v>
      </c>
      <c r="R19" s="7">
        <v>0.25773195876288657</v>
      </c>
      <c r="S19" s="7">
        <v>1.1976047904191618</v>
      </c>
    </row>
    <row r="20" spans="1:19" ht="12.75">
      <c r="A20" t="s">
        <v>102</v>
      </c>
      <c r="B20" s="7">
        <v>10.292868648411188</v>
      </c>
      <c r="C20" s="7">
        <v>2.0746887966804977</v>
      </c>
      <c r="D20" s="7">
        <v>1.5151515151515151</v>
      </c>
      <c r="E20" s="7">
        <v>0.46728971962616817</v>
      </c>
      <c r="F20" s="7">
        <v>2.2364217252396164</v>
      </c>
      <c r="G20" s="7">
        <v>0</v>
      </c>
      <c r="H20" s="7">
        <v>2.4489795918367347</v>
      </c>
      <c r="I20" s="7">
        <v>0.9345794392523363</v>
      </c>
      <c r="J20" s="7">
        <v>1.8927444794952681</v>
      </c>
      <c r="K20" s="7">
        <v>0</v>
      </c>
      <c r="L20" s="7">
        <v>15.846994535519126</v>
      </c>
      <c r="M20" s="7">
        <v>0.6968641114982579</v>
      </c>
      <c r="N20" s="7">
        <v>1.095890410958904</v>
      </c>
      <c r="O20" s="7">
        <v>1.214574898785425</v>
      </c>
      <c r="P20" s="7">
        <v>0.53475935828877</v>
      </c>
      <c r="Q20" s="7">
        <v>0.33444816053511706</v>
      </c>
      <c r="R20" s="7">
        <v>0.25773195876288657</v>
      </c>
      <c r="S20" s="7">
        <v>0.5988023952095809</v>
      </c>
    </row>
    <row r="21" spans="1:19" ht="12.75">
      <c r="A21" t="s">
        <v>103</v>
      </c>
      <c r="B21" s="7">
        <v>0.6794552643139552</v>
      </c>
      <c r="C21" s="7">
        <v>0.3112033195020747</v>
      </c>
      <c r="D21" s="7">
        <v>0.4329004329004329</v>
      </c>
      <c r="E21" s="7">
        <v>0.46728971962616817</v>
      </c>
      <c r="F21" s="7">
        <v>0.6389776357827476</v>
      </c>
      <c r="G21" s="7">
        <v>0.3861003861003861</v>
      </c>
      <c r="H21" s="7">
        <v>0</v>
      </c>
      <c r="I21" s="7">
        <v>0</v>
      </c>
      <c r="J21" s="7">
        <v>0.31545741324921134</v>
      </c>
      <c r="K21" s="7">
        <v>0.546448087431694</v>
      </c>
      <c r="L21" s="7">
        <v>1.092896174863388</v>
      </c>
      <c r="M21" s="7">
        <v>0.6968641114982579</v>
      </c>
      <c r="N21" s="7">
        <v>0.273972602739726</v>
      </c>
      <c r="O21" s="7">
        <v>0.4048582995951417</v>
      </c>
      <c r="P21" s="7">
        <v>0.53475935828877</v>
      </c>
      <c r="Q21" s="7">
        <v>0.6688963210702341</v>
      </c>
      <c r="R21" s="7">
        <v>0.5154639175257731</v>
      </c>
      <c r="S21" s="7">
        <v>0.5988023952095809</v>
      </c>
    </row>
    <row r="22" spans="1:19" ht="12.75">
      <c r="A22" t="s">
        <v>104</v>
      </c>
      <c r="B22" s="7">
        <v>0.7394933372382486</v>
      </c>
      <c r="C22" s="7">
        <v>1.0373443983402488</v>
      </c>
      <c r="D22" s="7">
        <v>0.8658008658008658</v>
      </c>
      <c r="E22" s="7">
        <v>0.46728971962616817</v>
      </c>
      <c r="F22" s="7">
        <v>0.9584664536741214</v>
      </c>
      <c r="G22" s="7">
        <v>0.3861003861003861</v>
      </c>
      <c r="H22" s="7">
        <v>1.2244897959183674</v>
      </c>
      <c r="I22" s="7">
        <v>0.9345794392523363</v>
      </c>
      <c r="J22" s="7">
        <v>0.9463722397476341</v>
      </c>
      <c r="K22" s="7">
        <v>1.092896174863388</v>
      </c>
      <c r="L22" s="7">
        <v>0.546448087431694</v>
      </c>
      <c r="M22" s="7">
        <v>1.0452961672473868</v>
      </c>
      <c r="N22" s="7">
        <v>0.821917808219178</v>
      </c>
      <c r="O22" s="7">
        <v>4.4534412955465585</v>
      </c>
      <c r="P22" s="7">
        <v>6.417112299465241</v>
      </c>
      <c r="Q22" s="7">
        <v>3.3444816053511706</v>
      </c>
      <c r="R22" s="7">
        <v>1.0309278350515463</v>
      </c>
      <c r="S22" s="7">
        <v>12.574850299401197</v>
      </c>
    </row>
    <row r="23" spans="1:19" ht="12.75">
      <c r="A23" t="s">
        <v>105</v>
      </c>
      <c r="B23" s="7">
        <v>6.466539756919023</v>
      </c>
      <c r="C23" s="7">
        <v>4.460580912863071</v>
      </c>
      <c r="D23" s="7">
        <v>10.606060606060606</v>
      </c>
      <c r="E23" s="7">
        <v>5.14018691588785</v>
      </c>
      <c r="F23" s="7">
        <v>10.223642172523961</v>
      </c>
      <c r="G23" s="7">
        <v>5.405405405405405</v>
      </c>
      <c r="H23" s="7">
        <v>1.6326530612244898</v>
      </c>
      <c r="I23" s="7">
        <v>0.9345794392523363</v>
      </c>
      <c r="J23" s="7">
        <v>3.4700315457413247</v>
      </c>
      <c r="K23" s="7">
        <v>2.185792349726776</v>
      </c>
      <c r="L23" s="7">
        <v>2.73224043715847</v>
      </c>
      <c r="M23" s="7">
        <v>5.574912891986063</v>
      </c>
      <c r="N23" s="7">
        <v>3.287671232876712</v>
      </c>
      <c r="O23" s="7">
        <v>0</v>
      </c>
      <c r="P23" s="7">
        <v>0</v>
      </c>
      <c r="Q23" s="7">
        <v>0</v>
      </c>
      <c r="R23" s="7">
        <v>8.762886597938143</v>
      </c>
      <c r="S23" s="7">
        <v>0</v>
      </c>
    </row>
    <row r="24" spans="1:19" ht="12.75">
      <c r="A24" t="s">
        <v>60</v>
      </c>
      <c r="B24" s="7">
        <v>100</v>
      </c>
      <c r="C24" s="7">
        <v>100</v>
      </c>
      <c r="D24" s="7">
        <v>100</v>
      </c>
      <c r="E24" s="7">
        <v>100</v>
      </c>
      <c r="F24" s="7">
        <v>100</v>
      </c>
      <c r="G24" s="7">
        <v>100</v>
      </c>
      <c r="H24" s="7">
        <v>100</v>
      </c>
      <c r="I24" s="7">
        <v>100</v>
      </c>
      <c r="J24" s="7">
        <v>100</v>
      </c>
      <c r="K24" s="7">
        <v>100</v>
      </c>
      <c r="L24" s="7">
        <v>100</v>
      </c>
      <c r="M24" s="7">
        <v>100</v>
      </c>
      <c r="N24" s="7">
        <v>100</v>
      </c>
      <c r="O24" s="7">
        <v>100</v>
      </c>
      <c r="P24" s="7">
        <v>100</v>
      </c>
      <c r="Q24" s="7">
        <v>100</v>
      </c>
      <c r="R24" s="7">
        <v>100</v>
      </c>
      <c r="S24" s="7">
        <v>100</v>
      </c>
    </row>
    <row r="25" spans="2:19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t="s">
        <v>106</v>
      </c>
      <c r="B26" s="7">
        <v>9.413519407371465</v>
      </c>
      <c r="C26" s="7">
        <v>9.194086790653314</v>
      </c>
      <c r="D26" s="7">
        <v>13.919855378125941</v>
      </c>
      <c r="E26" s="7">
        <v>9.976689976689977</v>
      </c>
      <c r="F26" s="7">
        <v>14.061096136567835</v>
      </c>
      <c r="G26" s="7">
        <v>11.379613356766257</v>
      </c>
      <c r="H26" s="7">
        <v>7.333133792277762</v>
      </c>
      <c r="I26" s="7">
        <v>7.902511078286559</v>
      </c>
      <c r="J26" s="7">
        <v>9.403737763274993</v>
      </c>
      <c r="K26" s="7">
        <v>6.628033321260412</v>
      </c>
      <c r="L26" s="7">
        <v>7.593360995850622</v>
      </c>
      <c r="M26" s="7">
        <v>8.699605941194301</v>
      </c>
      <c r="N26" s="7">
        <v>10.229820627802692</v>
      </c>
      <c r="O26" s="7">
        <v>8.768193113241036</v>
      </c>
      <c r="P26" s="7">
        <v>9.042553191489363</v>
      </c>
      <c r="Q26" s="7">
        <v>9.858226178700956</v>
      </c>
      <c r="R26" s="7">
        <v>11.302068161957472</v>
      </c>
      <c r="S26" s="7">
        <v>9.9612287503728</v>
      </c>
    </row>
    <row r="28" spans="2:19" ht="12.75">
      <c r="B28" s="73" t="s">
        <v>107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30" spans="1:20" ht="12.75">
      <c r="A30" t="s">
        <v>86</v>
      </c>
      <c r="C30" s="7">
        <v>2.6943252265140676</v>
      </c>
      <c r="D30" s="7">
        <v>3.437930356088924</v>
      </c>
      <c r="E30" s="7">
        <v>3.4012897857291455</v>
      </c>
      <c r="F30" s="7">
        <v>3.2541567695961997</v>
      </c>
      <c r="G30" s="7">
        <v>3.7341242680051714</v>
      </c>
      <c r="H30" s="7">
        <v>2.482005460412013</v>
      </c>
      <c r="I30" s="7">
        <v>2.9974255240897385</v>
      </c>
      <c r="J30" s="7">
        <v>3.141098127905516</v>
      </c>
      <c r="K30" s="7">
        <v>2.5041883431796137</v>
      </c>
      <c r="L30" s="7">
        <v>2.949452840020844</v>
      </c>
      <c r="M30" s="7">
        <v>3.378701867177348</v>
      </c>
      <c r="N30" s="7">
        <v>3.9574378865709194</v>
      </c>
      <c r="O30" s="7">
        <v>3.940428172510084</v>
      </c>
      <c r="P30" s="7">
        <v>3.7391030353954413</v>
      </c>
      <c r="Q30" s="7">
        <v>3.868660598179454</v>
      </c>
      <c r="R30" s="7">
        <v>3.059581320450886</v>
      </c>
      <c r="S30" s="7">
        <v>3.3452135309197772</v>
      </c>
      <c r="T30" s="11">
        <v>0.40864998158797505</v>
      </c>
    </row>
    <row r="31" spans="1:20" ht="12.75">
      <c r="A31" t="s">
        <v>93</v>
      </c>
      <c r="C31" s="7">
        <v>3.0340963280877444</v>
      </c>
      <c r="D31" s="7">
        <v>2.887074562266378</v>
      </c>
      <c r="E31" s="7">
        <v>3.1828583315997507</v>
      </c>
      <c r="F31" s="7">
        <v>2.699920823436263</v>
      </c>
      <c r="G31" s="7">
        <v>3.2397900981063197</v>
      </c>
      <c r="H31" s="7">
        <v>2.738479357987921</v>
      </c>
      <c r="I31" s="7">
        <v>3.282456785582935</v>
      </c>
      <c r="J31" s="7">
        <v>3.6562382208820203</v>
      </c>
      <c r="K31" s="7">
        <v>3.253681333215766</v>
      </c>
      <c r="L31" s="7">
        <v>2.803543512245961</v>
      </c>
      <c r="M31" s="7">
        <v>3.009370084125573</v>
      </c>
      <c r="N31" s="7">
        <v>3.3651326134814967</v>
      </c>
      <c r="O31" s="7">
        <v>3.3276450511945397</v>
      </c>
      <c r="P31" s="7">
        <v>3.6550782480831843</v>
      </c>
      <c r="Q31" s="7">
        <v>2.9388816644993496</v>
      </c>
      <c r="R31" s="7">
        <v>2.844873859366613</v>
      </c>
      <c r="S31" s="7">
        <v>2.938785718751954</v>
      </c>
      <c r="T31" s="11">
        <v>-0.03490222026499796</v>
      </c>
    </row>
    <row r="32" spans="1:20" ht="12.75">
      <c r="A32" t="s">
        <v>94</v>
      </c>
      <c r="C32" s="7">
        <v>54.25011921793038</v>
      </c>
      <c r="D32" s="7">
        <v>4.687192602793626</v>
      </c>
      <c r="E32" s="7">
        <v>4.056584148117329</v>
      </c>
      <c r="F32" s="7">
        <v>4.948535233570863</v>
      </c>
      <c r="G32" s="7">
        <v>5.779907217278881</v>
      </c>
      <c r="H32" s="7">
        <v>7.09026226524365</v>
      </c>
      <c r="I32" s="7">
        <v>7.107392423685178</v>
      </c>
      <c r="J32" s="7">
        <v>7.394144993089584</v>
      </c>
      <c r="K32" s="7">
        <v>6.833612556211974</v>
      </c>
      <c r="L32" s="7">
        <v>6.680562793121417</v>
      </c>
      <c r="M32" s="7">
        <v>3.9668969290746188</v>
      </c>
      <c r="N32" s="7">
        <v>5.063423838976832</v>
      </c>
      <c r="O32" s="7">
        <v>4.09556313993174</v>
      </c>
      <c r="P32" s="7">
        <v>4.883940762524945</v>
      </c>
      <c r="Q32" s="7">
        <v>4.466840052015605</v>
      </c>
      <c r="R32" s="7">
        <v>4.675254965110037</v>
      </c>
      <c r="S32" s="7">
        <v>3.91421246795473</v>
      </c>
      <c r="T32" s="11">
        <v>0.9946129685792847</v>
      </c>
    </row>
    <row r="33" spans="1:20" ht="12.75">
      <c r="A33" t="s">
        <v>95</v>
      </c>
      <c r="C33" s="7">
        <v>3.2824670163725957</v>
      </c>
      <c r="D33" s="7">
        <v>4.775722998229392</v>
      </c>
      <c r="E33" s="7">
        <v>5.263157894736842</v>
      </c>
      <c r="F33" s="7">
        <v>5.542359461599366</v>
      </c>
      <c r="G33" s="7">
        <v>5.346414175982964</v>
      </c>
      <c r="H33" s="7">
        <v>42.50020683378837</v>
      </c>
      <c r="I33" s="7">
        <v>42.0926811327694</v>
      </c>
      <c r="J33" s="7">
        <v>34.137454454077144</v>
      </c>
      <c r="K33" s="7">
        <v>41.65417511683273</v>
      </c>
      <c r="L33" s="7">
        <v>37.884314747264206</v>
      </c>
      <c r="M33" s="7">
        <v>5.416866151426031</v>
      </c>
      <c r="N33" s="7">
        <v>5.446063528671768</v>
      </c>
      <c r="O33" s="7">
        <v>4.553211293825629</v>
      </c>
      <c r="P33" s="7">
        <v>4.967965549837202</v>
      </c>
      <c r="Q33" s="7">
        <v>5.11703511053316</v>
      </c>
      <c r="R33" s="7">
        <v>5.448201825013419</v>
      </c>
      <c r="S33" s="7">
        <v>5.020946664165573</v>
      </c>
      <c r="T33" s="11">
        <v>0.9878765653246742</v>
      </c>
    </row>
    <row r="34" spans="1:20" ht="12.75">
      <c r="A34" t="s">
        <v>96</v>
      </c>
      <c r="C34" s="7">
        <v>1.4027976474328405</v>
      </c>
      <c r="D34" s="7">
        <v>24.921306315168206</v>
      </c>
      <c r="E34" s="7">
        <v>36.56126482213439</v>
      </c>
      <c r="F34" s="7">
        <v>28.329374505146475</v>
      </c>
      <c r="G34" s="7">
        <v>28.078180850254775</v>
      </c>
      <c r="H34" s="7">
        <v>2.56473897575908</v>
      </c>
      <c r="I34" s="7">
        <v>2.7491724898859875</v>
      </c>
      <c r="J34" s="7">
        <v>2.8772458851614524</v>
      </c>
      <c r="K34" s="7">
        <v>3.0420597830879115</v>
      </c>
      <c r="L34" s="7">
        <v>3.3038040646169877</v>
      </c>
      <c r="M34" s="7">
        <v>33.60919225771151</v>
      </c>
      <c r="N34" s="7">
        <v>30.254743683824298</v>
      </c>
      <c r="O34" s="7">
        <v>34.61061123177164</v>
      </c>
      <c r="P34" s="7">
        <v>31.950425375485768</v>
      </c>
      <c r="Q34" s="7">
        <v>32.03511053315995</v>
      </c>
      <c r="R34" s="7">
        <v>28.35212023617821</v>
      </c>
      <c r="S34" s="7">
        <v>33.552179078346775</v>
      </c>
      <c r="T34" s="11">
        <v>0.9811487908949876</v>
      </c>
    </row>
    <row r="35" spans="1:20" ht="12.75">
      <c r="A35" t="s">
        <v>97</v>
      </c>
      <c r="C35" s="7">
        <v>3.1413924654268004</v>
      </c>
      <c r="D35" s="7">
        <v>5.867597875270509</v>
      </c>
      <c r="E35" s="7">
        <v>2.943623881838985</v>
      </c>
      <c r="F35" s="7">
        <v>2.7790973871733966</v>
      </c>
      <c r="G35" s="7">
        <v>3.9090425127386115</v>
      </c>
      <c r="H35" s="7">
        <v>1.7622238768925294</v>
      </c>
      <c r="I35" s="7">
        <v>2.0411916145641777</v>
      </c>
      <c r="J35" s="7">
        <v>3.367257193114713</v>
      </c>
      <c r="K35" s="7">
        <v>2.0809452429239044</v>
      </c>
      <c r="L35" s="7">
        <v>2.553413236060448</v>
      </c>
      <c r="M35" s="7">
        <v>2.6195198686820325</v>
      </c>
      <c r="N35" s="7">
        <v>4.42394380962365</v>
      </c>
      <c r="O35" s="7">
        <v>3.0794291033198884</v>
      </c>
      <c r="P35" s="7">
        <v>2.5942653082659386</v>
      </c>
      <c r="Q35" s="7">
        <v>3.7581274382314693</v>
      </c>
      <c r="R35" s="7">
        <v>2.7106816961889426</v>
      </c>
      <c r="S35" s="7">
        <v>3.420246357781529</v>
      </c>
      <c r="T35" s="11">
        <v>0.37284167768408905</v>
      </c>
    </row>
    <row r="36" spans="1:20" ht="12.75">
      <c r="A36" t="s">
        <v>98</v>
      </c>
      <c r="C36" s="7">
        <v>3.314258464473057</v>
      </c>
      <c r="D36" s="7">
        <v>5.985638402518198</v>
      </c>
      <c r="E36" s="7">
        <v>5.138339920948617</v>
      </c>
      <c r="F36" s="7">
        <v>4.98812351543943</v>
      </c>
      <c r="G36" s="7">
        <v>6.471975055137273</v>
      </c>
      <c r="H36" s="7">
        <v>3.880201869777447</v>
      </c>
      <c r="I36" s="7">
        <v>3.778962853990438</v>
      </c>
      <c r="J36" s="7">
        <v>5.201658499811534</v>
      </c>
      <c r="K36" s="7">
        <v>3.509390706286924</v>
      </c>
      <c r="L36" s="7">
        <v>3.9291297550807713</v>
      </c>
      <c r="M36" s="7">
        <v>4.965460638807196</v>
      </c>
      <c r="N36" s="7">
        <v>5.514204843274976</v>
      </c>
      <c r="O36" s="7">
        <v>4.63853552590754</v>
      </c>
      <c r="P36" s="7">
        <v>4.5058292196197876</v>
      </c>
      <c r="Q36" s="7">
        <v>5.448634590377114</v>
      </c>
      <c r="R36" s="7">
        <v>4.986580783682233</v>
      </c>
      <c r="S36" s="7">
        <v>4.845870068154818</v>
      </c>
      <c r="T36" s="11">
        <v>0.19564325284541623</v>
      </c>
    </row>
    <row r="37" spans="1:20" ht="12.75">
      <c r="A37" t="s">
        <v>99</v>
      </c>
      <c r="C37" s="7">
        <v>7.860435542838977</v>
      </c>
      <c r="D37" s="7">
        <v>16.33385795789888</v>
      </c>
      <c r="E37" s="7">
        <v>13.501144164759726</v>
      </c>
      <c r="F37" s="7">
        <v>15.85114806017419</v>
      </c>
      <c r="G37" s="7">
        <v>15.157046163206328</v>
      </c>
      <c r="H37" s="7">
        <v>11.897079506908248</v>
      </c>
      <c r="I37" s="7">
        <v>10.656491357116588</v>
      </c>
      <c r="J37" s="7">
        <v>11.810528960924739</v>
      </c>
      <c r="K37" s="7">
        <v>11.36584075478353</v>
      </c>
      <c r="L37" s="7">
        <v>12.548202188639918</v>
      </c>
      <c r="M37" s="7">
        <v>13.911497161616854</v>
      </c>
      <c r="N37" s="7">
        <v>14.168151797882377</v>
      </c>
      <c r="O37" s="7">
        <v>14.388768228358673</v>
      </c>
      <c r="P37" s="7">
        <v>15.08244932255015</v>
      </c>
      <c r="Q37" s="7">
        <v>14.596879063719115</v>
      </c>
      <c r="R37" s="7">
        <v>14.932903918411164</v>
      </c>
      <c r="S37" s="7">
        <v>14.456324642030888</v>
      </c>
      <c r="T37" s="11">
        <v>0.7674524353870623</v>
      </c>
    </row>
    <row r="38" spans="1:20" ht="12.75">
      <c r="A38" t="s">
        <v>100</v>
      </c>
      <c r="C38" s="7">
        <v>3.4314894293435065</v>
      </c>
      <c r="D38" s="7">
        <v>5.9167814282903795</v>
      </c>
      <c r="E38" s="7">
        <v>5.460786353234866</v>
      </c>
      <c r="F38" s="7">
        <v>6.175771971496437</v>
      </c>
      <c r="G38" s="7">
        <v>5.719066088675945</v>
      </c>
      <c r="H38" s="7">
        <v>5.543145528253496</v>
      </c>
      <c r="I38" s="7">
        <v>5.2776756160353075</v>
      </c>
      <c r="J38" s="7">
        <v>5.1199899484859905</v>
      </c>
      <c r="K38" s="7">
        <v>5.299356317785028</v>
      </c>
      <c r="L38" s="7">
        <v>6.096925482021886</v>
      </c>
      <c r="M38" s="7">
        <v>5.752000547158198</v>
      </c>
      <c r="N38" s="7">
        <v>5.35171401614425</v>
      </c>
      <c r="O38" s="7">
        <v>5.414210363015823</v>
      </c>
      <c r="P38" s="7">
        <v>6.1443125722088014</v>
      </c>
      <c r="Q38" s="7">
        <v>5.6697009102730815</v>
      </c>
      <c r="R38" s="7">
        <v>6.038647342995169</v>
      </c>
      <c r="S38" s="7">
        <v>4.75833177014944</v>
      </c>
      <c r="T38" s="11">
        <v>0.13061583625731787</v>
      </c>
    </row>
    <row r="39" spans="1:20" ht="12.75">
      <c r="A39" t="s">
        <v>101</v>
      </c>
      <c r="C39" s="7">
        <v>3.4414242568749005</v>
      </c>
      <c r="D39" s="7">
        <v>5.238048396616172</v>
      </c>
      <c r="E39" s="7">
        <v>4.108591637195756</v>
      </c>
      <c r="F39" s="7">
        <v>4.44972288202692</v>
      </c>
      <c r="G39" s="7">
        <v>4.699977184576774</v>
      </c>
      <c r="H39" s="7">
        <v>5.112931248448747</v>
      </c>
      <c r="I39" s="7">
        <v>4.974255240897389</v>
      </c>
      <c r="J39" s="7">
        <v>5.346149013695188</v>
      </c>
      <c r="K39" s="7">
        <v>5.290538753196367</v>
      </c>
      <c r="L39" s="7">
        <v>5.169359041167275</v>
      </c>
      <c r="M39" s="7">
        <v>4.972300116271117</v>
      </c>
      <c r="N39" s="7">
        <v>5.388405493238285</v>
      </c>
      <c r="O39" s="7">
        <v>4.778156996587031</v>
      </c>
      <c r="P39" s="7">
        <v>4.547841613275916</v>
      </c>
      <c r="Q39" s="7">
        <v>4.908972691807542</v>
      </c>
      <c r="R39" s="7">
        <v>4.337090713902308</v>
      </c>
      <c r="S39" s="7">
        <v>3.91421246795473</v>
      </c>
      <c r="T39" s="11">
        <v>0.4983621599703064</v>
      </c>
    </row>
    <row r="40" spans="1:20" ht="12.75">
      <c r="A40" t="s">
        <v>102</v>
      </c>
      <c r="C40" s="7">
        <v>4.828326180257511</v>
      </c>
      <c r="D40" s="7">
        <v>5.095416092858548</v>
      </c>
      <c r="E40" s="7">
        <v>4.524651549823175</v>
      </c>
      <c r="F40" s="7">
        <v>4.663499604117181</v>
      </c>
      <c r="G40" s="7">
        <v>6.160164271047227</v>
      </c>
      <c r="H40" s="7">
        <v>5.0550177877058</v>
      </c>
      <c r="I40" s="7">
        <v>6.050018389113645</v>
      </c>
      <c r="J40" s="7">
        <v>5.729362985299661</v>
      </c>
      <c r="K40" s="7">
        <v>5.440437351203597</v>
      </c>
      <c r="L40" s="7">
        <v>5.721730067743616</v>
      </c>
      <c r="M40" s="7">
        <v>4.664523630394638</v>
      </c>
      <c r="N40" s="7">
        <v>5.786770101687808</v>
      </c>
      <c r="O40" s="7">
        <v>5.2668321439652495</v>
      </c>
      <c r="P40" s="7">
        <v>4.547841613275916</v>
      </c>
      <c r="Q40" s="7">
        <v>5.4356306892067625</v>
      </c>
      <c r="R40" s="7">
        <v>4.7611379495437465</v>
      </c>
      <c r="S40" s="7">
        <v>4.783342712436691</v>
      </c>
      <c r="T40" s="11">
        <v>0.2131835671742863</v>
      </c>
    </row>
    <row r="41" spans="1:20" ht="12.75">
      <c r="A41" t="s">
        <v>103</v>
      </c>
      <c r="C41" s="7">
        <v>1.8617866793832458</v>
      </c>
      <c r="D41" s="7">
        <v>2.0755459374385206</v>
      </c>
      <c r="E41" s="7">
        <v>2.5691699604743086</v>
      </c>
      <c r="F41" s="7">
        <v>2.5574030087094224</v>
      </c>
      <c r="G41" s="7">
        <v>2.3804091565898546</v>
      </c>
      <c r="H41" s="7">
        <v>2.3827252419955323</v>
      </c>
      <c r="I41" s="7">
        <v>2.381390216991541</v>
      </c>
      <c r="J41" s="7">
        <v>2.852117100138208</v>
      </c>
      <c r="K41" s="7">
        <v>2.6452693765981836</v>
      </c>
      <c r="L41" s="7">
        <v>2.5013027618551327</v>
      </c>
      <c r="M41" s="7">
        <v>2.4622118870118324</v>
      </c>
      <c r="N41" s="7">
        <v>2.4583289653003457</v>
      </c>
      <c r="O41" s="7">
        <v>2.226186782500776</v>
      </c>
      <c r="P41" s="7">
        <v>2.25816615901691</v>
      </c>
      <c r="Q41" s="7">
        <v>2.29518855656697</v>
      </c>
      <c r="R41" s="7">
        <v>2.3349436392914655</v>
      </c>
      <c r="S41" s="7">
        <v>2.1759519789908084</v>
      </c>
      <c r="T41" s="11">
        <v>0.10932125469666491</v>
      </c>
    </row>
    <row r="42" spans="1:20" ht="12.75">
      <c r="A42" t="s">
        <v>104</v>
      </c>
      <c r="C42" s="7">
        <v>2.8592433635352092</v>
      </c>
      <c r="D42" s="7">
        <v>4.633090694471768</v>
      </c>
      <c r="E42" s="7">
        <v>3.9629706677761596</v>
      </c>
      <c r="F42" s="7">
        <v>4.251781472684085</v>
      </c>
      <c r="G42" s="7">
        <v>3.8329911019849416</v>
      </c>
      <c r="H42" s="7">
        <v>3.5409944568544716</v>
      </c>
      <c r="I42" s="7">
        <v>4.19271791099669</v>
      </c>
      <c r="J42" s="7">
        <v>4.152531725091092</v>
      </c>
      <c r="K42" s="7">
        <v>4.294153954677718</v>
      </c>
      <c r="L42" s="7">
        <v>3.7519541427826995</v>
      </c>
      <c r="M42" s="7">
        <v>4.199439162847959</v>
      </c>
      <c r="N42" s="7">
        <v>3.9731628053255057</v>
      </c>
      <c r="O42" s="7">
        <v>4.033509152963078</v>
      </c>
      <c r="P42" s="7">
        <v>3.8546371179497956</v>
      </c>
      <c r="Q42" s="7">
        <v>3.9856957087126137</v>
      </c>
      <c r="R42" s="7">
        <v>4.251207729468599</v>
      </c>
      <c r="S42" s="7">
        <v>4.351903957981617</v>
      </c>
      <c r="T42" s="11">
        <v>0.16549794374642784</v>
      </c>
    </row>
    <row r="43" spans="1:20" ht="12.75">
      <c r="A43" t="s">
        <v>105</v>
      </c>
      <c r="C43" s="7">
        <v>4.597838181529169</v>
      </c>
      <c r="D43" s="7">
        <v>8.144796380090497</v>
      </c>
      <c r="E43" s="7">
        <v>5.325566881630954</v>
      </c>
      <c r="F43" s="7">
        <v>9.50910530482977</v>
      </c>
      <c r="G43" s="7">
        <v>5.490911856414937</v>
      </c>
      <c r="H43" s="7">
        <v>3.449987589972698</v>
      </c>
      <c r="I43" s="7">
        <v>2.418168444280986</v>
      </c>
      <c r="J43" s="7">
        <v>5.214222892323156</v>
      </c>
      <c r="K43" s="7">
        <v>2.7863504100167535</v>
      </c>
      <c r="L43" s="7">
        <v>4.106305367378843</v>
      </c>
      <c r="M43" s="7">
        <v>7.072019697695096</v>
      </c>
      <c r="N43" s="7">
        <v>4.848516615997484</v>
      </c>
      <c r="O43" s="7">
        <v>5.646912814148309</v>
      </c>
      <c r="P43" s="7">
        <v>7.268144102510241</v>
      </c>
      <c r="Q43" s="7">
        <v>5.474642392717816</v>
      </c>
      <c r="R43" s="7">
        <v>11.266774020397209</v>
      </c>
      <c r="S43" s="7">
        <v>8.522478584380666</v>
      </c>
      <c r="T43" s="11">
        <v>0.562295244001851</v>
      </c>
    </row>
    <row r="44" spans="1:20" ht="12.75">
      <c r="A44" t="s">
        <v>108</v>
      </c>
      <c r="C44" s="7">
        <v>100</v>
      </c>
      <c r="D44" s="7">
        <v>100</v>
      </c>
      <c r="E44" s="7">
        <v>100</v>
      </c>
      <c r="F44" s="7">
        <v>100</v>
      </c>
      <c r="G44" s="7">
        <v>100</v>
      </c>
      <c r="H44" s="7">
        <v>100</v>
      </c>
      <c r="I44" s="7">
        <v>100</v>
      </c>
      <c r="J44" s="7">
        <v>100</v>
      </c>
      <c r="K44" s="7">
        <v>100</v>
      </c>
      <c r="L44" s="7">
        <v>100</v>
      </c>
      <c r="M44" s="7">
        <v>100</v>
      </c>
      <c r="N44" s="7">
        <v>100</v>
      </c>
      <c r="O44" s="7">
        <v>100</v>
      </c>
      <c r="P44" s="7">
        <v>100</v>
      </c>
      <c r="Q44" s="7">
        <v>100</v>
      </c>
      <c r="R44" s="7">
        <v>100</v>
      </c>
      <c r="S44" s="7">
        <v>100</v>
      </c>
      <c r="T44" s="22">
        <v>0.4537571041346676</v>
      </c>
    </row>
    <row r="45" spans="3:20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/>
    </row>
    <row r="46" spans="1:20" ht="12.75">
      <c r="A46" t="s">
        <v>106</v>
      </c>
      <c r="C46" s="7">
        <v>9.416114112945472</v>
      </c>
      <c r="D46" s="7">
        <v>12.229480192957762</v>
      </c>
      <c r="E46" s="7">
        <v>8.967112503964035</v>
      </c>
      <c r="F46" s="7">
        <v>11.56180484991624</v>
      </c>
      <c r="G46" s="7">
        <v>11.265325005783021</v>
      </c>
      <c r="H46" s="7">
        <v>7.196613358419568</v>
      </c>
      <c r="I46" s="7">
        <v>8.003767864239142</v>
      </c>
      <c r="J46" s="7">
        <v>9.39641687081255</v>
      </c>
      <c r="K46" s="7">
        <v>8.097880027704589</v>
      </c>
      <c r="L46" s="7">
        <v>7.970394490916491</v>
      </c>
      <c r="M46" s="7">
        <v>8.762330548597044</v>
      </c>
      <c r="N46" s="7">
        <v>10.541845790002984</v>
      </c>
      <c r="O46" s="7">
        <v>9.118751724089151</v>
      </c>
      <c r="P46" s="7">
        <v>9.187671285752884</v>
      </c>
      <c r="Q46" s="7">
        <v>9.987142690164807</v>
      </c>
      <c r="R46" s="7">
        <v>10.721191473689057</v>
      </c>
      <c r="S46" s="7">
        <v>9.434897262092278</v>
      </c>
      <c r="T46" s="11">
        <v>0.9415804067834096</v>
      </c>
    </row>
    <row r="47" spans="1:20" ht="12.75">
      <c r="A47" s="4"/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</row>
    <row r="48" spans="1:20" ht="12.75">
      <c r="T48" s="8" t="s">
        <v>61</v>
      </c>
    </row>
    <row r="49" spans="3:20" ht="12.75">
      <c r="C49" s="73" t="s">
        <v>137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8"/>
    </row>
    <row r="50" ht="12.75">
      <c r="T50" s="8"/>
    </row>
    <row r="51" spans="1:20" ht="12.75">
      <c r="A51" t="s">
        <v>136</v>
      </c>
      <c r="C51" s="11">
        <v>0.9948290592375977</v>
      </c>
      <c r="D51" s="11">
        <v>0.8920445338971198</v>
      </c>
      <c r="E51" s="11">
        <v>0.9636287848671647</v>
      </c>
      <c r="F51" s="11">
        <v>0.9480439854428926</v>
      </c>
      <c r="G51" s="11">
        <v>0.9120014714467862</v>
      </c>
      <c r="H51" s="11">
        <v>0.9762704274298875</v>
      </c>
      <c r="I51" s="11">
        <v>0.9809264057036832</v>
      </c>
      <c r="J51" s="11">
        <v>0.9652176187888154</v>
      </c>
      <c r="K51" s="11">
        <v>0.9808520225595034</v>
      </c>
      <c r="L51" s="11">
        <v>0.9595627905858213</v>
      </c>
      <c r="M51" s="11">
        <v>0.9648181328779456</v>
      </c>
      <c r="N51" s="11">
        <v>0.9324054112232573</v>
      </c>
      <c r="O51" s="11">
        <v>0.9505684831392608</v>
      </c>
      <c r="P51" s="11">
        <v>0.9442528616202192</v>
      </c>
      <c r="Q51" s="11">
        <v>0.943607576265832</v>
      </c>
      <c r="R51" s="11">
        <v>0.9137884138627378</v>
      </c>
      <c r="S51" s="11">
        <v>0.9260861442662752</v>
      </c>
      <c r="T51" s="22">
        <v>0.9499355366596942</v>
      </c>
    </row>
    <row r="52" spans="1:20" ht="12.75">
      <c r="C52" s="5" t="s">
        <v>61</v>
      </c>
      <c r="D52" s="5" t="s">
        <v>61</v>
      </c>
      <c r="E52" s="5" t="s">
        <v>61</v>
      </c>
      <c r="F52" s="5" t="s">
        <v>61</v>
      </c>
      <c r="G52" s="5" t="s">
        <v>61</v>
      </c>
      <c r="H52" s="5" t="s">
        <v>61</v>
      </c>
      <c r="I52" s="5" t="s">
        <v>61</v>
      </c>
      <c r="J52" s="5" t="s">
        <v>61</v>
      </c>
      <c r="K52" s="5" t="s">
        <v>61</v>
      </c>
      <c r="L52" s="5" t="s">
        <v>61</v>
      </c>
      <c r="M52" s="5" t="s">
        <v>61</v>
      </c>
      <c r="N52" s="5" t="s">
        <v>61</v>
      </c>
      <c r="O52" s="5" t="s">
        <v>61</v>
      </c>
      <c r="P52" s="5" t="s">
        <v>61</v>
      </c>
      <c r="Q52" s="5" t="s">
        <v>61</v>
      </c>
      <c r="R52" s="5" t="s">
        <v>61</v>
      </c>
      <c r="S52" s="5" t="s">
        <v>61</v>
      </c>
      <c r="T52" s="23"/>
    </row>
    <row r="53" spans="1:20" ht="12.75">
      <c r="A53" t="s">
        <v>138</v>
      </c>
      <c r="C53" s="11">
        <v>0.20300373832481877</v>
      </c>
      <c r="D53" s="11">
        <v>0.31875345298349755</v>
      </c>
      <c r="E53" s="11">
        <v>0.08985067300241559</v>
      </c>
      <c r="F53" s="11">
        <v>0.24207856630572439</v>
      </c>
      <c r="G53" s="11">
        <v>0.254243386282057</v>
      </c>
      <c r="H53" s="11">
        <v>0.21841857375289997</v>
      </c>
      <c r="I53" s="11">
        <v>0.1891853835682524</v>
      </c>
      <c r="J53" s="11">
        <v>0.2596485580313771</v>
      </c>
      <c r="K53" s="11">
        <v>0.19986047936431564</v>
      </c>
      <c r="L53" s="11">
        <v>0.25619588638836865</v>
      </c>
      <c r="M53" s="11">
        <v>0.1268937992144652</v>
      </c>
      <c r="N53" s="11">
        <v>0.1814877699200829</v>
      </c>
      <c r="O53" s="11">
        <v>0.13110457081465535</v>
      </c>
      <c r="P53" s="11">
        <v>0.17824748786004965</v>
      </c>
      <c r="Q53" s="11">
        <v>0.17048004121869503</v>
      </c>
      <c r="R53" s="11">
        <v>0.21410491252722263</v>
      </c>
      <c r="S53" s="11">
        <v>0.1324278275079008</v>
      </c>
      <c r="T53" s="22">
        <v>0.19799912394510577</v>
      </c>
    </row>
    <row r="54" spans="3:20" ht="12.7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2"/>
    </row>
    <row r="55" spans="1:20" ht="12.75">
      <c r="A55" t="s">
        <v>139</v>
      </c>
      <c r="C55" s="11">
        <v>0.1113551685335257</v>
      </c>
      <c r="D55" s="11">
        <v>-0.0925027762056035</v>
      </c>
      <c r="E55" s="11">
        <v>-0.13322518902655037</v>
      </c>
      <c r="F55" s="11">
        <v>-0.03105139778115455</v>
      </c>
      <c r="G55" s="11">
        <v>-0.13415699815034482</v>
      </c>
      <c r="H55" s="11">
        <v>0.04191320823645343</v>
      </c>
      <c r="I55" s="11">
        <v>0.020398170011646736</v>
      </c>
      <c r="J55" s="11">
        <v>0.019994626899123513</v>
      </c>
      <c r="K55" s="11">
        <v>0.04100529944416706</v>
      </c>
      <c r="L55" s="11">
        <v>0.12636713170266828</v>
      </c>
      <c r="M55" s="11">
        <v>-0.0981688966289949</v>
      </c>
      <c r="N55" s="11">
        <v>-0.16100734977908196</v>
      </c>
      <c r="O55" s="11">
        <v>-0.1554066607558641</v>
      </c>
      <c r="P55" s="11">
        <v>-0.10584163119566921</v>
      </c>
      <c r="Q55" s="11">
        <v>-0.14055238240677745</v>
      </c>
      <c r="R55" s="11">
        <v>-0.1192152417342088</v>
      </c>
      <c r="S55" s="11">
        <v>-0.19406990702990154</v>
      </c>
      <c r="T55" s="22">
        <v>-0.05906851916862156</v>
      </c>
    </row>
    <row r="56" spans="1:20" ht="12.75">
      <c r="A56" s="4" t="s">
        <v>61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</sheetData>
  <mergeCells count="5">
    <mergeCell ref="C49:S49"/>
    <mergeCell ref="B3:S3"/>
    <mergeCell ref="C4:S4"/>
    <mergeCell ref="B8:S8"/>
    <mergeCell ref="B28:S28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4" max="4" width="10.28125" style="0" customWidth="1"/>
    <col min="20" max="20" width="11.00390625" style="0" customWidth="1"/>
  </cols>
  <sheetData>
    <row r="1" ht="12.75">
      <c r="A1" s="34" t="s">
        <v>306</v>
      </c>
    </row>
    <row r="3" spans="1:20" ht="12.75">
      <c r="A3" s="1"/>
      <c r="B3" s="94" t="s">
        <v>109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1" t="s">
        <v>1</v>
      </c>
    </row>
    <row r="4" spans="1:20" ht="12.75">
      <c r="A4" s="2"/>
      <c r="B4" s="2"/>
      <c r="C4" s="94" t="s">
        <v>2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5" t="s">
        <v>63</v>
      </c>
    </row>
    <row r="5" spans="1:20" ht="12.75">
      <c r="A5" s="2" t="s">
        <v>110</v>
      </c>
      <c r="B5" s="2"/>
      <c r="C5" s="2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16" t="s">
        <v>20</v>
      </c>
    </row>
    <row r="6" spans="1:20" ht="12.75">
      <c r="A6" s="4" t="s">
        <v>111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29</v>
      </c>
      <c r="K6" s="4" t="s">
        <v>30</v>
      </c>
      <c r="L6" s="4" t="s">
        <v>31</v>
      </c>
      <c r="M6" s="4" t="s">
        <v>32</v>
      </c>
      <c r="N6" s="4" t="s">
        <v>33</v>
      </c>
      <c r="O6" s="4" t="s">
        <v>34</v>
      </c>
      <c r="P6" s="4" t="s">
        <v>35</v>
      </c>
      <c r="Q6" s="4" t="s">
        <v>36</v>
      </c>
      <c r="R6" s="4" t="s">
        <v>37</v>
      </c>
      <c r="S6" s="4" t="s">
        <v>38</v>
      </c>
      <c r="T6" s="24" t="s">
        <v>39</v>
      </c>
    </row>
    <row r="7" ht="12.75">
      <c r="A7" s="5"/>
    </row>
    <row r="8" spans="1:19" ht="12.75">
      <c r="A8" s="5"/>
      <c r="B8" s="73" t="s">
        <v>40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ht="12.75">
      <c r="A9" s="5"/>
    </row>
    <row r="10" spans="1:19" ht="12.75">
      <c r="A10" t="s">
        <v>86</v>
      </c>
      <c r="B10" s="7">
        <v>5.585005125201347</v>
      </c>
      <c r="C10" s="7">
        <v>4.045643153526971</v>
      </c>
      <c r="D10" s="7">
        <v>8.874458874458876</v>
      </c>
      <c r="E10" s="7">
        <v>10.2803738317757</v>
      </c>
      <c r="F10" s="7">
        <v>4.792332268370607</v>
      </c>
      <c r="G10" s="7">
        <v>6.94980694980695</v>
      </c>
      <c r="H10" s="7">
        <v>3.6734693877551026</v>
      </c>
      <c r="I10" s="7">
        <v>4.672897196261682</v>
      </c>
      <c r="J10" s="7">
        <v>4.416403785488959</v>
      </c>
      <c r="K10" s="7">
        <v>2.185792349726776</v>
      </c>
      <c r="L10" s="7">
        <v>7.103825136612022</v>
      </c>
      <c r="M10" s="7">
        <v>4.529616724738676</v>
      </c>
      <c r="N10" s="7">
        <v>5.7534246575342465</v>
      </c>
      <c r="O10" s="7">
        <v>8.906882591093117</v>
      </c>
      <c r="P10" s="7">
        <v>1.6042780748663104</v>
      </c>
      <c r="Q10" s="7">
        <v>8.695652173913043</v>
      </c>
      <c r="R10" s="7">
        <v>10.051546391752577</v>
      </c>
      <c r="S10" s="7">
        <v>5.688622754491018</v>
      </c>
    </row>
    <row r="11" spans="1:19" ht="12.75">
      <c r="A11" t="s">
        <v>112</v>
      </c>
      <c r="B11" s="7">
        <v>6.466539756919023</v>
      </c>
      <c r="C11" s="7">
        <v>4.460580912863071</v>
      </c>
      <c r="D11" s="7">
        <v>10.606060606060606</v>
      </c>
      <c r="E11" s="7">
        <v>5.14018691588785</v>
      </c>
      <c r="F11" s="7">
        <v>10.223642172523961</v>
      </c>
      <c r="G11" s="7">
        <v>5.405405405405405</v>
      </c>
      <c r="H11" s="7">
        <v>1.6326530612244898</v>
      </c>
      <c r="I11" s="7">
        <v>0.9345794392523363</v>
      </c>
      <c r="J11" s="7">
        <v>3.4700315457413247</v>
      </c>
      <c r="K11" s="7">
        <v>2.185792349726776</v>
      </c>
      <c r="L11" s="7">
        <v>2.73224043715847</v>
      </c>
      <c r="M11" s="7">
        <v>5.574912891986063</v>
      </c>
      <c r="N11" s="7">
        <v>3.287671232876712</v>
      </c>
      <c r="O11" s="7">
        <v>4.4534412955465585</v>
      </c>
      <c r="P11" s="7">
        <v>6.417112299465241</v>
      </c>
      <c r="Q11" s="7">
        <v>3.3444816053511706</v>
      </c>
      <c r="R11" s="7">
        <v>8.762886597938143</v>
      </c>
      <c r="S11" s="7">
        <v>12.574850299401197</v>
      </c>
    </row>
    <row r="12" spans="1:19" ht="12.75">
      <c r="A12" t="s">
        <v>113</v>
      </c>
      <c r="B12" s="7">
        <v>45.20574022550886</v>
      </c>
      <c r="C12" s="7">
        <v>55.497925311203325</v>
      </c>
      <c r="D12" s="7">
        <v>34.63203463203463</v>
      </c>
      <c r="E12" s="7">
        <v>32.71028037383177</v>
      </c>
      <c r="F12" s="7">
        <v>31.948881789137378</v>
      </c>
      <c r="G12" s="7">
        <v>44.78764478764479</v>
      </c>
      <c r="H12" s="7">
        <v>48.16326530612245</v>
      </c>
      <c r="I12" s="7">
        <v>53.271028037383175</v>
      </c>
      <c r="J12" s="7">
        <v>50.78864353312302</v>
      </c>
      <c r="K12" s="7">
        <v>48.08743169398907</v>
      </c>
      <c r="L12" s="7">
        <v>34.97267759562842</v>
      </c>
      <c r="M12" s="7">
        <v>24.390243902439025</v>
      </c>
      <c r="N12" s="7">
        <v>49.31506849315068</v>
      </c>
      <c r="O12" s="7">
        <v>39.67611336032389</v>
      </c>
      <c r="P12" s="7">
        <v>35.82887700534759</v>
      </c>
      <c r="Q12" s="7">
        <v>49.49832775919732</v>
      </c>
      <c r="R12" s="7">
        <v>29.12371134020619</v>
      </c>
      <c r="S12" s="7">
        <v>41.91616766467065</v>
      </c>
    </row>
    <row r="13" spans="1:19" ht="12.75">
      <c r="A13" t="s">
        <v>114</v>
      </c>
      <c r="B13" s="7">
        <v>13.247913310880069</v>
      </c>
      <c r="C13" s="7">
        <v>12.344398340248963</v>
      </c>
      <c r="D13" s="7">
        <v>11.688311688311687</v>
      </c>
      <c r="E13" s="7">
        <v>12.149532710280374</v>
      </c>
      <c r="F13" s="7">
        <v>11.182108626198083</v>
      </c>
      <c r="G13" s="7">
        <v>18.146718146718147</v>
      </c>
      <c r="H13" s="7">
        <v>18.367346938775512</v>
      </c>
      <c r="I13" s="7">
        <v>13.551401869158877</v>
      </c>
      <c r="J13" s="7">
        <v>13.880126182965299</v>
      </c>
      <c r="K13" s="7">
        <v>18.0327868852459</v>
      </c>
      <c r="L13" s="7">
        <v>14.207650273224044</v>
      </c>
      <c r="M13" s="7">
        <v>13.240418118466899</v>
      </c>
      <c r="N13" s="7">
        <v>12.054794520547945</v>
      </c>
      <c r="O13" s="7">
        <v>10.526315789473683</v>
      </c>
      <c r="P13" s="7">
        <v>11.76470588235294</v>
      </c>
      <c r="Q13" s="7">
        <v>10.702341137123746</v>
      </c>
      <c r="R13" s="7">
        <v>14.175257731958762</v>
      </c>
      <c r="S13" s="7">
        <v>9.880239520958083</v>
      </c>
    </row>
    <row r="14" spans="1:19" ht="12.75">
      <c r="A14" t="s">
        <v>115</v>
      </c>
      <c r="B14" s="7">
        <v>5.340459803778005</v>
      </c>
      <c r="C14" s="7">
        <v>3.941908713692946</v>
      </c>
      <c r="D14" s="7">
        <v>5.627705627705628</v>
      </c>
      <c r="E14" s="7">
        <v>5.607476635514018</v>
      </c>
      <c r="F14" s="7">
        <v>7.348242811501597</v>
      </c>
      <c r="G14" s="7">
        <v>2.7027027027027026</v>
      </c>
      <c r="H14" s="7">
        <v>6.530612244897959</v>
      </c>
      <c r="I14" s="7">
        <v>3.2710280373831773</v>
      </c>
      <c r="J14" s="7">
        <v>2.8391167192429023</v>
      </c>
      <c r="K14" s="7">
        <v>6.0109289617486334</v>
      </c>
      <c r="L14" s="7">
        <v>3.278688524590164</v>
      </c>
      <c r="M14" s="7">
        <v>9.40766550522648</v>
      </c>
      <c r="N14" s="7">
        <v>3.287671232876712</v>
      </c>
      <c r="O14" s="7">
        <v>5.263157894736842</v>
      </c>
      <c r="P14" s="7">
        <v>6.417112299465241</v>
      </c>
      <c r="Q14" s="7">
        <v>5.016722408026756</v>
      </c>
      <c r="R14" s="7">
        <v>5.412371134020619</v>
      </c>
      <c r="S14" s="7">
        <v>5.9880239520958085</v>
      </c>
    </row>
    <row r="15" spans="1:19" ht="12.75">
      <c r="A15" t="s">
        <v>116</v>
      </c>
      <c r="B15" s="7">
        <v>2.925757797627764</v>
      </c>
      <c r="C15" s="7">
        <v>2.5933609958506225</v>
      </c>
      <c r="D15" s="7">
        <v>3.67965367965368</v>
      </c>
      <c r="E15" s="7">
        <v>2.803738317757009</v>
      </c>
      <c r="F15" s="7">
        <v>3.8338658146964857</v>
      </c>
      <c r="G15" s="7">
        <v>1.1583011583011582</v>
      </c>
      <c r="H15" s="7">
        <v>3.2653061224489797</v>
      </c>
      <c r="I15" s="7">
        <v>4.205607476635514</v>
      </c>
      <c r="J15" s="7">
        <v>3.4700315457413247</v>
      </c>
      <c r="K15" s="7">
        <v>4.371584699453552</v>
      </c>
      <c r="L15" s="7">
        <v>7.103825136612022</v>
      </c>
      <c r="M15" s="7">
        <v>6.968641114982578</v>
      </c>
      <c r="N15" s="7">
        <v>2.73972602739726</v>
      </c>
      <c r="O15" s="7">
        <v>2.0242914979757085</v>
      </c>
      <c r="P15" s="7">
        <v>4.27807486631016</v>
      </c>
      <c r="Q15" s="7">
        <v>3.3444816053511706</v>
      </c>
      <c r="R15" s="7">
        <v>5.927835051546391</v>
      </c>
      <c r="S15" s="7">
        <v>3.8922155688622757</v>
      </c>
    </row>
    <row r="16" spans="1:19" ht="12.75">
      <c r="A16" t="s">
        <v>117</v>
      </c>
      <c r="B16" s="7">
        <v>3.0765851515595255</v>
      </c>
      <c r="C16" s="7">
        <v>1.8672199170124482</v>
      </c>
      <c r="D16" s="7">
        <v>2.813852813852814</v>
      </c>
      <c r="E16" s="7">
        <v>5.607476635514018</v>
      </c>
      <c r="F16" s="7">
        <v>4.472843450479233</v>
      </c>
      <c r="G16" s="7">
        <v>1.1583011583011582</v>
      </c>
      <c r="H16" s="7">
        <v>2.857142857142857</v>
      </c>
      <c r="I16" s="7">
        <v>5.14018691588785</v>
      </c>
      <c r="J16" s="7">
        <v>3.7854889589905363</v>
      </c>
      <c r="K16" s="7">
        <v>2.73224043715847</v>
      </c>
      <c r="L16" s="7">
        <v>8.19672131147541</v>
      </c>
      <c r="M16" s="7">
        <v>4.878048780487805</v>
      </c>
      <c r="N16" s="7">
        <v>3.8356164383561646</v>
      </c>
      <c r="O16" s="7">
        <v>2.834008097165992</v>
      </c>
      <c r="P16" s="7">
        <v>6.417112299465241</v>
      </c>
      <c r="Q16" s="7">
        <v>1.6722408026755853</v>
      </c>
      <c r="R16" s="7">
        <v>5.412371134020619</v>
      </c>
      <c r="S16" s="7">
        <v>2.095808383233533</v>
      </c>
    </row>
    <row r="17" spans="1:19" ht="12.75">
      <c r="A17" t="s">
        <v>118</v>
      </c>
      <c r="B17" s="7">
        <v>1.7454971445306782</v>
      </c>
      <c r="C17" s="7">
        <v>0.6224066390041494</v>
      </c>
      <c r="D17" s="7">
        <v>1.2987012987012987</v>
      </c>
      <c r="E17" s="7">
        <v>2.803738317757009</v>
      </c>
      <c r="F17" s="7">
        <v>0.9584664536741214</v>
      </c>
      <c r="G17" s="7">
        <v>1.5444015444015444</v>
      </c>
      <c r="H17" s="7">
        <v>2.0408163265306123</v>
      </c>
      <c r="I17" s="7">
        <v>0.9345794392523363</v>
      </c>
      <c r="J17" s="7">
        <v>0.6309148264984227</v>
      </c>
      <c r="K17" s="7">
        <v>3.278688524590164</v>
      </c>
      <c r="L17" s="7">
        <v>2.73224043715847</v>
      </c>
      <c r="M17" s="7">
        <v>2.7874564459930316</v>
      </c>
      <c r="N17" s="7">
        <v>2.4657534246575343</v>
      </c>
      <c r="O17" s="7">
        <v>2.834008097165992</v>
      </c>
      <c r="P17" s="7">
        <v>0.53475935828877</v>
      </c>
      <c r="Q17" s="7">
        <v>1.3377926421404682</v>
      </c>
      <c r="R17" s="7">
        <v>2.0618556701030926</v>
      </c>
      <c r="S17" s="7">
        <v>1.7964071856287425</v>
      </c>
    </row>
    <row r="18" spans="1:19" ht="12.75">
      <c r="A18" t="s">
        <v>119</v>
      </c>
      <c r="B18" s="7">
        <v>1.3354810367550154</v>
      </c>
      <c r="C18" s="7">
        <v>1.0373443983402488</v>
      </c>
      <c r="D18" s="7">
        <v>1.0822510822510822</v>
      </c>
      <c r="E18" s="7">
        <v>2.803738317757009</v>
      </c>
      <c r="F18" s="7">
        <v>0.6389776357827476</v>
      </c>
      <c r="G18" s="7">
        <v>0.3861003861003861</v>
      </c>
      <c r="H18" s="7">
        <v>0.8163265306122449</v>
      </c>
      <c r="I18" s="7">
        <v>0</v>
      </c>
      <c r="J18" s="7">
        <v>1.2618296529968454</v>
      </c>
      <c r="K18" s="7">
        <v>0.546448087431694</v>
      </c>
      <c r="L18" s="7">
        <v>0.546448087431694</v>
      </c>
      <c r="M18" s="7">
        <v>1.7421602787456445</v>
      </c>
      <c r="N18" s="7">
        <v>0.273972602739726</v>
      </c>
      <c r="O18" s="7">
        <v>0.4048582995951417</v>
      </c>
      <c r="P18" s="7">
        <v>1.06951871657754</v>
      </c>
      <c r="Q18" s="7">
        <v>0</v>
      </c>
      <c r="R18" s="7">
        <v>1.2886597938144329</v>
      </c>
      <c r="S18" s="7">
        <v>0.8982035928143712</v>
      </c>
    </row>
    <row r="19" spans="1:19" ht="12.75">
      <c r="A19" t="s">
        <v>120</v>
      </c>
      <c r="B19" s="7">
        <v>1.0323619856494362</v>
      </c>
      <c r="C19" s="7">
        <v>0.8298755186721992</v>
      </c>
      <c r="D19" s="7">
        <v>0.8658008658008658</v>
      </c>
      <c r="E19" s="7">
        <v>0.9345794392523363</v>
      </c>
      <c r="F19" s="7">
        <v>2.5559105431309903</v>
      </c>
      <c r="G19" s="7">
        <v>0.7722007722007722</v>
      </c>
      <c r="H19" s="7">
        <v>0.8163265306122449</v>
      </c>
      <c r="I19" s="7">
        <v>2.336448598130841</v>
      </c>
      <c r="J19" s="7">
        <v>1.2618296529968454</v>
      </c>
      <c r="K19" s="7">
        <v>1.639344262295082</v>
      </c>
      <c r="L19" s="7">
        <v>1.092896174863388</v>
      </c>
      <c r="M19" s="7">
        <v>1.0452961672473868</v>
      </c>
      <c r="N19" s="7">
        <v>2.191780821917808</v>
      </c>
      <c r="O19" s="7">
        <v>1.214574898785425</v>
      </c>
      <c r="P19" s="7">
        <v>0.53475935828877</v>
      </c>
      <c r="Q19" s="7">
        <v>0.33444816053511706</v>
      </c>
      <c r="R19" s="7">
        <v>1.0309278350515463</v>
      </c>
      <c r="S19" s="7">
        <v>0.29940119760479045</v>
      </c>
    </row>
    <row r="20" spans="1:19" ht="12.75">
      <c r="A20" t="s">
        <v>121</v>
      </c>
      <c r="B20" s="7">
        <v>1.7396397715624543</v>
      </c>
      <c r="C20" s="7">
        <v>1.3485477178423237</v>
      </c>
      <c r="D20" s="7">
        <v>3.896103896103896</v>
      </c>
      <c r="E20" s="7">
        <v>1.8691588785046727</v>
      </c>
      <c r="F20" s="7">
        <v>3.5143769968051117</v>
      </c>
      <c r="G20" s="7">
        <v>1.9305019305019304</v>
      </c>
      <c r="H20" s="7">
        <v>1.2244897959183674</v>
      </c>
      <c r="I20" s="7">
        <v>3.7383177570093453</v>
      </c>
      <c r="J20" s="7">
        <v>2.5236593059936907</v>
      </c>
      <c r="K20" s="7">
        <v>0.546448087431694</v>
      </c>
      <c r="L20" s="7">
        <v>0.546448087431694</v>
      </c>
      <c r="M20" s="7">
        <v>2.0905923344947737</v>
      </c>
      <c r="N20" s="7">
        <v>1.095890410958904</v>
      </c>
      <c r="O20" s="7">
        <v>1.6194331983805668</v>
      </c>
      <c r="P20" s="7">
        <v>4.27807486631016</v>
      </c>
      <c r="Q20" s="7">
        <v>3.678929765886288</v>
      </c>
      <c r="R20" s="7">
        <v>3.0927835051546393</v>
      </c>
      <c r="S20" s="7">
        <v>2.095808383233533</v>
      </c>
    </row>
    <row r="21" spans="1:19" ht="12.75">
      <c r="A21" t="s">
        <v>122</v>
      </c>
      <c r="B21" s="7">
        <v>1.5975984770830283</v>
      </c>
      <c r="C21" s="7">
        <v>1.7634854771784232</v>
      </c>
      <c r="D21" s="7">
        <v>2.813852813852814</v>
      </c>
      <c r="E21" s="7">
        <v>3.2710280373831773</v>
      </c>
      <c r="F21" s="7">
        <v>3.1948881789137378</v>
      </c>
      <c r="G21" s="7">
        <v>2.3166023166023164</v>
      </c>
      <c r="H21" s="7">
        <v>0.8163265306122449</v>
      </c>
      <c r="I21" s="7">
        <v>1.4018691588785046</v>
      </c>
      <c r="J21" s="7">
        <v>2.5236593059936907</v>
      </c>
      <c r="K21" s="7">
        <v>1.639344262295082</v>
      </c>
      <c r="L21" s="7">
        <v>2.73224043715847</v>
      </c>
      <c r="M21" s="7">
        <v>1.0452961672473868</v>
      </c>
      <c r="N21" s="7">
        <v>0.821917808219178</v>
      </c>
      <c r="O21" s="7">
        <v>1.214574898785425</v>
      </c>
      <c r="P21" s="7">
        <v>2.13903743315508</v>
      </c>
      <c r="Q21" s="7">
        <v>6.0200668896321075</v>
      </c>
      <c r="R21" s="7">
        <v>3.350515463917526</v>
      </c>
      <c r="S21" s="7">
        <v>0.5988023952095809</v>
      </c>
    </row>
    <row r="22" spans="1:19" ht="12.75">
      <c r="A22" t="s">
        <v>123</v>
      </c>
      <c r="B22" s="7">
        <v>3.085371211011861</v>
      </c>
      <c r="C22" s="7">
        <v>2.5933609958506225</v>
      </c>
      <c r="D22" s="7">
        <v>4.329004329004329</v>
      </c>
      <c r="E22" s="7">
        <v>7.009345794392523</v>
      </c>
      <c r="F22" s="7">
        <v>7.348242811501597</v>
      </c>
      <c r="G22" s="7">
        <v>7.722007722007722</v>
      </c>
      <c r="H22" s="7">
        <v>2.4489795918367347</v>
      </c>
      <c r="I22" s="7">
        <v>0.9345794392523363</v>
      </c>
      <c r="J22" s="7">
        <v>2.5236593059936907</v>
      </c>
      <c r="K22" s="7">
        <v>3.278688524590164</v>
      </c>
      <c r="L22" s="7">
        <v>1.639344262295082</v>
      </c>
      <c r="M22" s="7">
        <v>9.40766550522648</v>
      </c>
      <c r="N22" s="7">
        <v>3.287671232876712</v>
      </c>
      <c r="O22" s="7">
        <v>2.0242914979757085</v>
      </c>
      <c r="P22" s="7">
        <v>6.951871657754011</v>
      </c>
      <c r="Q22" s="7">
        <v>1.3377926421404682</v>
      </c>
      <c r="R22" s="7">
        <v>5.154639175257731</v>
      </c>
      <c r="S22" s="7">
        <v>5.089820359281437</v>
      </c>
    </row>
    <row r="23" spans="1:19" ht="12.75">
      <c r="A23" t="s">
        <v>124</v>
      </c>
      <c r="B23" s="7">
        <v>2.262410308976424</v>
      </c>
      <c r="C23" s="7">
        <v>0.7261410788381742</v>
      </c>
      <c r="D23" s="7">
        <v>3.463203463203463</v>
      </c>
      <c r="E23" s="7">
        <v>2.336448598130841</v>
      </c>
      <c r="F23" s="7">
        <v>3.5143769968051117</v>
      </c>
      <c r="G23" s="7">
        <v>2.7027027027027026</v>
      </c>
      <c r="H23" s="7">
        <v>2.0408163265306123</v>
      </c>
      <c r="I23" s="7">
        <v>2.336448598130841</v>
      </c>
      <c r="J23" s="7">
        <v>2.5236593059936907</v>
      </c>
      <c r="K23" s="7">
        <v>1.092896174863388</v>
      </c>
      <c r="L23" s="7">
        <v>3.825136612021858</v>
      </c>
      <c r="M23" s="7">
        <v>5.923344947735192</v>
      </c>
      <c r="N23" s="7">
        <v>4.657534246575342</v>
      </c>
      <c r="O23" s="7">
        <v>7.28744939271255</v>
      </c>
      <c r="P23" s="7">
        <v>7.4866310160427805</v>
      </c>
      <c r="Q23" s="7">
        <v>1.6722408026755853</v>
      </c>
      <c r="R23" s="7">
        <v>1.0309278350515463</v>
      </c>
      <c r="S23" s="7">
        <v>2.9940119760479043</v>
      </c>
    </row>
    <row r="24" spans="1:19" ht="12.75">
      <c r="A24" t="s">
        <v>125</v>
      </c>
      <c r="B24" s="7">
        <v>5.353638892956509</v>
      </c>
      <c r="C24" s="7">
        <v>6.327800829875518</v>
      </c>
      <c r="D24" s="7">
        <v>4.329004329004329</v>
      </c>
      <c r="E24" s="7">
        <v>4.672897196261682</v>
      </c>
      <c r="F24" s="7">
        <v>4.472843450479233</v>
      </c>
      <c r="G24" s="7">
        <v>2.3166023166023164</v>
      </c>
      <c r="H24" s="7">
        <v>5.3061224489795915</v>
      </c>
      <c r="I24" s="7">
        <v>3.2710280373831773</v>
      </c>
      <c r="J24" s="7">
        <v>4.100946372239748</v>
      </c>
      <c r="K24" s="7">
        <v>4.371584699453552</v>
      </c>
      <c r="L24" s="7">
        <v>9.289617486338798</v>
      </c>
      <c r="M24" s="7">
        <v>6.968641114982578</v>
      </c>
      <c r="N24" s="7">
        <v>4.931506849315069</v>
      </c>
      <c r="O24" s="7">
        <v>9.7165991902834</v>
      </c>
      <c r="P24" s="7">
        <v>4.27807486631016</v>
      </c>
      <c r="Q24" s="7">
        <v>3.3444816053511706</v>
      </c>
      <c r="R24" s="7">
        <v>4.123711340206185</v>
      </c>
      <c r="S24" s="7">
        <v>4.191616766467066</v>
      </c>
    </row>
    <row r="25" spans="1:19" ht="12.75">
      <c r="A25" t="s">
        <v>60</v>
      </c>
      <c r="B25" s="7">
        <v>100</v>
      </c>
      <c r="C25" s="7">
        <v>100</v>
      </c>
      <c r="D25" s="7">
        <v>100</v>
      </c>
      <c r="E25" s="7">
        <v>100</v>
      </c>
      <c r="F25" s="7">
        <v>100</v>
      </c>
      <c r="G25" s="7">
        <v>100</v>
      </c>
      <c r="H25" s="7">
        <v>100</v>
      </c>
      <c r="I25" s="7">
        <v>100</v>
      </c>
      <c r="J25" s="7">
        <v>100</v>
      </c>
      <c r="K25" s="7">
        <v>100</v>
      </c>
      <c r="L25" s="7">
        <v>100</v>
      </c>
      <c r="M25" s="7">
        <v>100</v>
      </c>
      <c r="N25" s="7">
        <v>100</v>
      </c>
      <c r="O25" s="7">
        <v>100</v>
      </c>
      <c r="P25" s="7">
        <v>100</v>
      </c>
      <c r="Q25" s="7">
        <v>100</v>
      </c>
      <c r="R25" s="7">
        <v>100</v>
      </c>
      <c r="S25" s="7">
        <v>100</v>
      </c>
    </row>
    <row r="26" spans="2:19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t="s">
        <v>106</v>
      </c>
      <c r="B27" s="7">
        <v>9.413519407371465</v>
      </c>
      <c r="C27" s="7">
        <v>9.194086790653314</v>
      </c>
      <c r="D27" s="7">
        <v>13.919855378125941</v>
      </c>
      <c r="E27" s="7">
        <v>9.976689976689977</v>
      </c>
      <c r="F27" s="7">
        <v>14.061096136567835</v>
      </c>
      <c r="G27" s="7">
        <v>11.379613356766257</v>
      </c>
      <c r="H27" s="7">
        <v>7.333133792277762</v>
      </c>
      <c r="I27" s="7">
        <v>7.902511078286559</v>
      </c>
      <c r="J27" s="7">
        <v>9.403737763274993</v>
      </c>
      <c r="K27" s="7">
        <v>6.628033321260412</v>
      </c>
      <c r="L27" s="7">
        <v>7.593360995850622</v>
      </c>
      <c r="M27" s="7">
        <v>8.699605941194301</v>
      </c>
      <c r="N27" s="7">
        <v>10.229820627802692</v>
      </c>
      <c r="O27" s="7">
        <v>8.768193113241036</v>
      </c>
      <c r="P27" s="7">
        <v>9.042553191489363</v>
      </c>
      <c r="Q27" s="7">
        <v>9.858226178700956</v>
      </c>
      <c r="R27" s="7">
        <v>11.302068161957472</v>
      </c>
      <c r="S27" s="7">
        <v>9.9612287503728</v>
      </c>
    </row>
    <row r="29" spans="2:19" ht="12.75">
      <c r="B29" s="73" t="s">
        <v>107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1" spans="1:20" ht="12.75">
      <c r="A31" t="s">
        <v>86</v>
      </c>
      <c r="C31" s="7">
        <v>4.714743456368857</v>
      </c>
      <c r="D31" s="7">
        <v>5.7306292251690065</v>
      </c>
      <c r="E31" s="7">
        <v>6.302521008403361</v>
      </c>
      <c r="F31" s="7">
        <v>5.3905206942590125</v>
      </c>
      <c r="G31" s="7">
        <v>6.7202337472607745</v>
      </c>
      <c r="H31" s="7">
        <v>5.140918580375783</v>
      </c>
      <c r="I31" s="7">
        <v>5.74623237724842</v>
      </c>
      <c r="J31" s="7">
        <v>5.3683722777520355</v>
      </c>
      <c r="K31" s="7">
        <v>4.892711801701813</v>
      </c>
      <c r="L31" s="7">
        <v>5.625275209158961</v>
      </c>
      <c r="M31" s="7">
        <v>6.3654881420049465</v>
      </c>
      <c r="N31" s="7">
        <v>6.921481813596368</v>
      </c>
      <c r="O31" s="7">
        <v>7.031963470319634</v>
      </c>
      <c r="P31" s="7">
        <v>6.606203112753331</v>
      </c>
      <c r="Q31" s="7">
        <v>6.583506583506583</v>
      </c>
      <c r="R31" s="7">
        <v>6.057155869292952</v>
      </c>
      <c r="S31" s="7">
        <v>6.152927120669056</v>
      </c>
      <c r="T31" s="11">
        <v>0.4312788530697102</v>
      </c>
    </row>
    <row r="32" spans="1:20" ht="12.75">
      <c r="A32" t="s">
        <v>112</v>
      </c>
      <c r="C32" s="7">
        <v>4.814614456327244</v>
      </c>
      <c r="D32" s="7">
        <v>8.611544461778472</v>
      </c>
      <c r="E32" s="7">
        <v>5.6612118531623175</v>
      </c>
      <c r="F32" s="7">
        <v>10.0216955941255</v>
      </c>
      <c r="G32" s="7">
        <v>5.859913968022076</v>
      </c>
      <c r="H32" s="7">
        <v>3.6273486430062634</v>
      </c>
      <c r="I32" s="7">
        <v>2.557122022362664</v>
      </c>
      <c r="J32" s="7">
        <v>5.494141788574833</v>
      </c>
      <c r="K32" s="7">
        <v>2.9226785053644098</v>
      </c>
      <c r="L32" s="7">
        <v>4.337296345222369</v>
      </c>
      <c r="M32" s="7">
        <v>7.522188272952132</v>
      </c>
      <c r="N32" s="7">
        <v>5.184105811802948</v>
      </c>
      <c r="O32" s="7">
        <v>6.044001660440017</v>
      </c>
      <c r="P32" s="7">
        <v>7.74829246444967</v>
      </c>
      <c r="Q32" s="7">
        <v>5.835065835065835</v>
      </c>
      <c r="R32" s="7">
        <v>11.949220084253671</v>
      </c>
      <c r="S32" s="7">
        <v>9.046860480552237</v>
      </c>
      <c r="T32" s="11">
        <v>0.8779509440479387</v>
      </c>
    </row>
    <row r="33" spans="1:20" ht="12.75">
      <c r="A33" t="s">
        <v>113</v>
      </c>
      <c r="C33" s="7">
        <v>54.95401772710249</v>
      </c>
      <c r="D33" s="7">
        <v>40.14560582423297</v>
      </c>
      <c r="E33" s="7">
        <v>44.91375497567448</v>
      </c>
      <c r="F33" s="7">
        <v>39.302403204272366</v>
      </c>
      <c r="G33" s="7">
        <v>47.666585504423345</v>
      </c>
      <c r="H33" s="7">
        <v>50.504523312456506</v>
      </c>
      <c r="I33" s="7">
        <v>54.79824987846378</v>
      </c>
      <c r="J33" s="7">
        <v>51.135235321374196</v>
      </c>
      <c r="K33" s="7">
        <v>51.082130965593784</v>
      </c>
      <c r="L33" s="7">
        <v>47.74328489652135</v>
      </c>
      <c r="M33" s="7">
        <v>40.81187254474029</v>
      </c>
      <c r="N33" s="7">
        <v>46.19738833155859</v>
      </c>
      <c r="O33" s="7">
        <v>44.78206724782067</v>
      </c>
      <c r="P33" s="7">
        <v>42.761168962042326</v>
      </c>
      <c r="Q33" s="7">
        <v>44.69161469161469</v>
      </c>
      <c r="R33" s="7">
        <v>39.13810770807241</v>
      </c>
      <c r="S33" s="7">
        <v>39.711934156378604</v>
      </c>
      <c r="T33" s="11">
        <v>0.8049764098904147</v>
      </c>
    </row>
    <row r="34" spans="1:20" ht="12.75">
      <c r="A34" t="s">
        <v>114</v>
      </c>
      <c r="C34" s="7">
        <v>14.113020681619576</v>
      </c>
      <c r="D34" s="7">
        <v>12.204888195527822</v>
      </c>
      <c r="E34" s="7">
        <v>13.555948695267581</v>
      </c>
      <c r="F34" s="7">
        <v>12.933911882510014</v>
      </c>
      <c r="G34" s="7">
        <v>14.430646863079296</v>
      </c>
      <c r="H34" s="7">
        <v>14.935629784272791</v>
      </c>
      <c r="I34" s="7">
        <v>13.884297520661157</v>
      </c>
      <c r="J34" s="7">
        <v>13.417620970411068</v>
      </c>
      <c r="K34" s="7">
        <v>14.770625231224566</v>
      </c>
      <c r="L34" s="7">
        <v>14.057683839718186</v>
      </c>
      <c r="M34" s="7">
        <v>14.535137494543868</v>
      </c>
      <c r="N34" s="7">
        <v>13.590763884996917</v>
      </c>
      <c r="O34" s="7">
        <v>12.876712328767123</v>
      </c>
      <c r="P34" s="7">
        <v>13.626693539357296</v>
      </c>
      <c r="Q34" s="7">
        <v>14.462924462924462</v>
      </c>
      <c r="R34" s="7">
        <v>12.643743595582373</v>
      </c>
      <c r="S34" s="7">
        <v>13.639984070091597</v>
      </c>
      <c r="T34" s="11">
        <v>0.5694413680246656</v>
      </c>
    </row>
    <row r="35" spans="1:20" ht="12.75">
      <c r="A35" t="s">
        <v>115</v>
      </c>
      <c r="C35" s="7">
        <v>5.540759851858017</v>
      </c>
      <c r="D35" s="7">
        <v>5.018200728029122</v>
      </c>
      <c r="E35" s="7">
        <v>6.0813799203892085</v>
      </c>
      <c r="F35" s="7">
        <v>5.081775700934579</v>
      </c>
      <c r="G35" s="7">
        <v>4.853502150799448</v>
      </c>
      <c r="H35" s="7">
        <v>5.480167014613778</v>
      </c>
      <c r="I35" s="7">
        <v>5.4253767622751585</v>
      </c>
      <c r="J35" s="7">
        <v>5.044019328787979</v>
      </c>
      <c r="K35" s="7">
        <v>5.873103958564558</v>
      </c>
      <c r="L35" s="7">
        <v>5.680317040951123</v>
      </c>
      <c r="M35" s="7">
        <v>5.2451622290120765</v>
      </c>
      <c r="N35" s="7">
        <v>5.217732444095724</v>
      </c>
      <c r="O35" s="7">
        <v>4.5413034454130345</v>
      </c>
      <c r="P35" s="7">
        <v>4.8034934497816595</v>
      </c>
      <c r="Q35" s="7">
        <v>5.356895356895357</v>
      </c>
      <c r="R35" s="7">
        <v>5.618809062962541</v>
      </c>
      <c r="S35" s="7">
        <v>4.96482145227665</v>
      </c>
      <c r="T35" s="11">
        <v>-0.0053386836113386085</v>
      </c>
    </row>
    <row r="36" spans="1:20" ht="12.75">
      <c r="A36" t="s">
        <v>116</v>
      </c>
      <c r="C36" s="7">
        <v>2.193000707419583</v>
      </c>
      <c r="D36" s="7">
        <v>3.28653146125845</v>
      </c>
      <c r="E36" s="7">
        <v>3.073861123396727</v>
      </c>
      <c r="F36" s="7">
        <v>3.6381842456608813</v>
      </c>
      <c r="G36" s="7">
        <v>2.913724535346157</v>
      </c>
      <c r="H36" s="7">
        <v>3.818719554627697</v>
      </c>
      <c r="I36" s="7">
        <v>3.2377248420029168</v>
      </c>
      <c r="J36" s="7">
        <v>2.8993181968623816</v>
      </c>
      <c r="K36" s="7">
        <v>3.2556418793932664</v>
      </c>
      <c r="L36" s="7">
        <v>3.181417877586966</v>
      </c>
      <c r="M36" s="7">
        <v>3.731994762112614</v>
      </c>
      <c r="N36" s="7">
        <v>3.2729922098301856</v>
      </c>
      <c r="O36" s="7">
        <v>3.1133250311332503</v>
      </c>
      <c r="P36" s="7">
        <v>3.0791624678087564</v>
      </c>
      <c r="Q36" s="7">
        <v>3.2432432432432434</v>
      </c>
      <c r="R36" s="7">
        <v>3.649094842309006</v>
      </c>
      <c r="S36" s="7">
        <v>3.6904287800345146</v>
      </c>
      <c r="T36" s="11">
        <v>0.44615231149689755</v>
      </c>
    </row>
    <row r="37" spans="1:20" ht="12.75">
      <c r="A37" t="s">
        <v>117</v>
      </c>
      <c r="C37" s="7">
        <v>1.9641296658482792</v>
      </c>
      <c r="D37" s="7">
        <v>3.4581383255330214</v>
      </c>
      <c r="E37" s="7">
        <v>3.6930561698363555</v>
      </c>
      <c r="F37" s="7">
        <v>3.7216288384512684</v>
      </c>
      <c r="G37" s="7">
        <v>3.0354679003327654</v>
      </c>
      <c r="H37" s="7">
        <v>3.001043841336117</v>
      </c>
      <c r="I37" s="7">
        <v>2.916869227029655</v>
      </c>
      <c r="J37" s="7">
        <v>3.0846627391275567</v>
      </c>
      <c r="K37" s="7">
        <v>3.551609322974473</v>
      </c>
      <c r="L37" s="7">
        <v>3.181417877586966</v>
      </c>
      <c r="M37" s="7">
        <v>3.5573985159319075</v>
      </c>
      <c r="N37" s="7">
        <v>3.564423023034243</v>
      </c>
      <c r="O37" s="7">
        <v>3.8190120381901207</v>
      </c>
      <c r="P37" s="7">
        <v>3.392677191803829</v>
      </c>
      <c r="Q37" s="7">
        <v>3.3333333333333335</v>
      </c>
      <c r="R37" s="7">
        <v>3.5750882386428326</v>
      </c>
      <c r="S37" s="7">
        <v>4.1019514137793704</v>
      </c>
      <c r="T37" s="11">
        <v>0.14306188140220036</v>
      </c>
    </row>
    <row r="38" spans="1:20" ht="12.75">
      <c r="A38" t="s">
        <v>118</v>
      </c>
      <c r="C38" s="7">
        <v>1.5001456452082726</v>
      </c>
      <c r="D38" s="7">
        <v>2.059282371294852</v>
      </c>
      <c r="E38" s="7">
        <v>2.189296771340115</v>
      </c>
      <c r="F38" s="7">
        <v>2.0861148197596795</v>
      </c>
      <c r="G38" s="7">
        <v>1.7531044558071585</v>
      </c>
      <c r="H38" s="7">
        <v>1.4787752261656228</v>
      </c>
      <c r="I38" s="7">
        <v>1.1861934856587262</v>
      </c>
      <c r="J38" s="7">
        <v>1.3834646190507711</v>
      </c>
      <c r="K38" s="7">
        <v>1.5815760266370698</v>
      </c>
      <c r="L38" s="7">
        <v>1.8163804491413476</v>
      </c>
      <c r="M38" s="7">
        <v>2.4079732285755857</v>
      </c>
      <c r="N38" s="7">
        <v>1.8494647761026735</v>
      </c>
      <c r="O38" s="7">
        <v>1.8845994188459942</v>
      </c>
      <c r="P38" s="7">
        <v>2.2169969768223043</v>
      </c>
      <c r="Q38" s="7">
        <v>1.9889119889119888</v>
      </c>
      <c r="R38" s="7">
        <v>2.231583741318456</v>
      </c>
      <c r="S38" s="7">
        <v>2.2301871764237355</v>
      </c>
      <c r="T38" s="11">
        <v>0.24346989315970516</v>
      </c>
    </row>
    <row r="39" spans="1:20" ht="12.75">
      <c r="A39" t="s">
        <v>119</v>
      </c>
      <c r="C39" s="7">
        <v>1.1360326245266532</v>
      </c>
      <c r="D39" s="7">
        <v>1.7472698907956319</v>
      </c>
      <c r="E39" s="7">
        <v>1.5037593984962405</v>
      </c>
      <c r="F39" s="7">
        <v>1.4769692923898532</v>
      </c>
      <c r="G39" s="7">
        <v>1.688174661147634</v>
      </c>
      <c r="H39" s="7">
        <v>1.2004175365344467</v>
      </c>
      <c r="I39" s="7">
        <v>1.0403500243072434</v>
      </c>
      <c r="J39" s="7">
        <v>1.0723505659627988</v>
      </c>
      <c r="K39" s="7">
        <v>1.257861635220126</v>
      </c>
      <c r="L39" s="7">
        <v>1.4751210920299427</v>
      </c>
      <c r="M39" s="7">
        <v>2.0806052669867596</v>
      </c>
      <c r="N39" s="7">
        <v>1.6701227372078686</v>
      </c>
      <c r="O39" s="7">
        <v>1.5691158156911582</v>
      </c>
      <c r="P39" s="7">
        <v>1.5563766655469713</v>
      </c>
      <c r="Q39" s="7">
        <v>1.386001386001386</v>
      </c>
      <c r="R39" s="7">
        <v>1.4402823636570647</v>
      </c>
      <c r="S39" s="7">
        <v>2.004513474047524</v>
      </c>
      <c r="T39" s="11">
        <v>0.22070975627463624</v>
      </c>
    </row>
    <row r="40" spans="1:20" ht="12.75">
      <c r="A40" t="s">
        <v>120</v>
      </c>
      <c r="C40" s="7">
        <v>0.9446132079397445</v>
      </c>
      <c r="D40" s="7">
        <v>1.4456578263130526</v>
      </c>
      <c r="E40" s="7">
        <v>1.138876603272888</v>
      </c>
      <c r="F40" s="7">
        <v>1.335113484646195</v>
      </c>
      <c r="G40" s="7">
        <v>0.9901793685577469</v>
      </c>
      <c r="H40" s="7">
        <v>0.9220598469032707</v>
      </c>
      <c r="I40" s="7">
        <v>1.1959163830821584</v>
      </c>
      <c r="J40" s="7">
        <v>1.0193949824584632</v>
      </c>
      <c r="K40" s="7">
        <v>1.045135035146134</v>
      </c>
      <c r="L40" s="7">
        <v>1.3650374284456186</v>
      </c>
      <c r="M40" s="7">
        <v>1.2803724719918521</v>
      </c>
      <c r="N40" s="7">
        <v>1.2329765174017822</v>
      </c>
      <c r="O40" s="7">
        <v>1.187214611872146</v>
      </c>
      <c r="P40" s="7">
        <v>1.0301198074123838</v>
      </c>
      <c r="Q40" s="7">
        <v>1.0602910602910605</v>
      </c>
      <c r="R40" s="7">
        <v>1.036092451326426</v>
      </c>
      <c r="S40" s="7">
        <v>1.061993893535112</v>
      </c>
      <c r="T40" s="11">
        <v>0.4099338119130245</v>
      </c>
    </row>
    <row r="41" spans="1:20" ht="12.75">
      <c r="A41" t="s">
        <v>121</v>
      </c>
      <c r="C41" s="7">
        <v>1.3669843119304232</v>
      </c>
      <c r="D41" s="7">
        <v>2.9641185647425896</v>
      </c>
      <c r="E41" s="7">
        <v>2.73109243697479</v>
      </c>
      <c r="F41" s="7">
        <v>3.054072096128171</v>
      </c>
      <c r="G41" s="7">
        <v>2.913724535346157</v>
      </c>
      <c r="H41" s="7">
        <v>1.765831593597773</v>
      </c>
      <c r="I41" s="7">
        <v>1.808458920758386</v>
      </c>
      <c r="J41" s="7">
        <v>1.9064010061560868</v>
      </c>
      <c r="K41" s="7">
        <v>1.8867924528301887</v>
      </c>
      <c r="L41" s="7">
        <v>2.135623073535887</v>
      </c>
      <c r="M41" s="7">
        <v>2.2188272952131527</v>
      </c>
      <c r="N41" s="7">
        <v>2.2081488538922827</v>
      </c>
      <c r="O41" s="7">
        <v>2.1585720215857203</v>
      </c>
      <c r="P41" s="7">
        <v>2.1274213413951406</v>
      </c>
      <c r="Q41" s="7">
        <v>2.9106029106029108</v>
      </c>
      <c r="R41" s="7">
        <v>2.3055903449846293</v>
      </c>
      <c r="S41" s="7">
        <v>2.3629364131156247</v>
      </c>
      <c r="T41" s="11">
        <v>0.42469000336638063</v>
      </c>
    </row>
    <row r="42" spans="1:20" ht="12.75">
      <c r="A42" t="s">
        <v>122</v>
      </c>
      <c r="C42" s="7">
        <v>1.412758520244684</v>
      </c>
      <c r="D42" s="7">
        <v>1.9864794591783672</v>
      </c>
      <c r="E42" s="7">
        <v>1.3821318000884564</v>
      </c>
      <c r="F42" s="7">
        <v>1.4102136181575435</v>
      </c>
      <c r="G42" s="7">
        <v>1.460920379839299</v>
      </c>
      <c r="H42" s="7">
        <v>1.4961725817675715</v>
      </c>
      <c r="I42" s="7">
        <v>1.322314049586777</v>
      </c>
      <c r="J42" s="7">
        <v>1.3305090355464355</v>
      </c>
      <c r="K42" s="7">
        <v>1.0913799482056974</v>
      </c>
      <c r="L42" s="7">
        <v>1.7833553500660502</v>
      </c>
      <c r="M42" s="7">
        <v>1.5495416848537757</v>
      </c>
      <c r="N42" s="7">
        <v>1.3618786078574232</v>
      </c>
      <c r="O42" s="7">
        <v>1.544209215442092</v>
      </c>
      <c r="P42" s="7">
        <v>1.5003918934049938</v>
      </c>
      <c r="Q42" s="7">
        <v>1.5176715176715176</v>
      </c>
      <c r="R42" s="7">
        <v>1.497210520323352</v>
      </c>
      <c r="S42" s="7">
        <v>1.619540687641046</v>
      </c>
      <c r="T42" s="11">
        <v>0.13267524280010554</v>
      </c>
    </row>
    <row r="43" spans="1:20" ht="12.75">
      <c r="A43" t="s">
        <v>123</v>
      </c>
      <c r="C43" s="7">
        <v>2.6195331030751943</v>
      </c>
      <c r="D43" s="7">
        <v>5.023400936037441</v>
      </c>
      <c r="E43" s="7">
        <v>4.1574524546660765</v>
      </c>
      <c r="F43" s="7">
        <v>4.939919893190922</v>
      </c>
      <c r="G43" s="7">
        <v>3.3682330979628277</v>
      </c>
      <c r="H43" s="7">
        <v>3.836116910229645</v>
      </c>
      <c r="I43" s="7">
        <v>3.1599416626154593</v>
      </c>
      <c r="J43" s="7">
        <v>3.4553518236579066</v>
      </c>
      <c r="K43" s="7">
        <v>3.514613392526822</v>
      </c>
      <c r="L43" s="7">
        <v>4.051078819903126</v>
      </c>
      <c r="M43" s="7">
        <v>4.4594791211988944</v>
      </c>
      <c r="N43" s="7">
        <v>4.59563974667937</v>
      </c>
      <c r="O43" s="7">
        <v>4.848484848484849</v>
      </c>
      <c r="P43" s="7">
        <v>4.3332213637890495</v>
      </c>
      <c r="Q43" s="7">
        <v>4.462924462924462</v>
      </c>
      <c r="R43" s="7">
        <v>3.865421837640897</v>
      </c>
      <c r="S43" s="7">
        <v>5.004646223284216</v>
      </c>
      <c r="T43" s="11">
        <v>0.27309456052864145</v>
      </c>
    </row>
    <row r="44" spans="1:20" ht="12.75">
      <c r="A44" t="s">
        <v>124</v>
      </c>
      <c r="C44" s="7">
        <v>1.5063875827056719</v>
      </c>
      <c r="D44" s="7">
        <v>4.154966198647946</v>
      </c>
      <c r="E44" s="7">
        <v>4.046881910659001</v>
      </c>
      <c r="F44" s="7">
        <v>4.522696929238985</v>
      </c>
      <c r="G44" s="7">
        <v>3.644184725265806</v>
      </c>
      <c r="H44" s="7">
        <v>3.6360473208072377</v>
      </c>
      <c r="I44" s="7">
        <v>3.2571706368497813</v>
      </c>
      <c r="J44" s="7">
        <v>3.9054742834447604</v>
      </c>
      <c r="K44" s="7">
        <v>3.755086940436552</v>
      </c>
      <c r="L44" s="7">
        <v>4.348304711580801</v>
      </c>
      <c r="M44" s="7">
        <v>4.335806780154227</v>
      </c>
      <c r="N44" s="7">
        <v>3.883876029815614</v>
      </c>
      <c r="O44" s="7">
        <v>4.765462847654629</v>
      </c>
      <c r="P44" s="7">
        <v>4.053297503079163</v>
      </c>
      <c r="Q44" s="7">
        <v>4.102564102564102</v>
      </c>
      <c r="R44" s="7">
        <v>4.1842195149721055</v>
      </c>
      <c r="S44" s="7">
        <v>4.274525421478827</v>
      </c>
      <c r="T44" s="11">
        <v>0.5138110447269032</v>
      </c>
    </row>
    <row r="45" spans="1:20" ht="12.75">
      <c r="A45" t="s">
        <v>125</v>
      </c>
      <c r="C45" s="7">
        <v>5.934001914194166</v>
      </c>
      <c r="D45" s="7">
        <v>7.893915756630266</v>
      </c>
      <c r="E45" s="7">
        <v>5.871295886775763</v>
      </c>
      <c r="F45" s="7">
        <v>6.475300400534046</v>
      </c>
      <c r="G45" s="7">
        <v>5.421637854070287</v>
      </c>
      <c r="H45" s="7">
        <v>4.29714683368128</v>
      </c>
      <c r="I45" s="7">
        <v>4.210014584346135</v>
      </c>
      <c r="J45" s="7">
        <v>4.852055338584762</v>
      </c>
      <c r="K45" s="7">
        <v>4.411764705882353</v>
      </c>
      <c r="L45" s="7">
        <v>4.84368119771026</v>
      </c>
      <c r="M45" s="7">
        <v>6.2636403317328675</v>
      </c>
      <c r="N45" s="7">
        <v>6.170487025724373</v>
      </c>
      <c r="O45" s="7">
        <v>6.865919468659194</v>
      </c>
      <c r="P45" s="7">
        <v>7.770686373306461</v>
      </c>
      <c r="Q45" s="7">
        <v>5.647955647955648</v>
      </c>
      <c r="R45" s="7">
        <v>6.86553569395423</v>
      </c>
      <c r="S45" s="7">
        <v>6.285676357360945</v>
      </c>
      <c r="T45" s="11">
        <v>0.07418901790369385</v>
      </c>
    </row>
    <row r="46" spans="1:20" ht="12.75">
      <c r="A46" t="s">
        <v>108</v>
      </c>
      <c r="C46" s="7">
        <v>100</v>
      </c>
      <c r="D46" s="7">
        <v>100</v>
      </c>
      <c r="E46" s="7">
        <v>100</v>
      </c>
      <c r="F46" s="7">
        <v>100</v>
      </c>
      <c r="G46" s="7">
        <v>100</v>
      </c>
      <c r="H46" s="7">
        <v>100</v>
      </c>
      <c r="I46" s="7">
        <v>100</v>
      </c>
      <c r="J46" s="7">
        <v>100</v>
      </c>
      <c r="K46" s="7">
        <v>100</v>
      </c>
      <c r="L46" s="7">
        <v>100</v>
      </c>
      <c r="M46" s="7">
        <v>100</v>
      </c>
      <c r="N46" s="7">
        <v>100</v>
      </c>
      <c r="O46" s="7">
        <v>100</v>
      </c>
      <c r="P46" s="7">
        <v>100</v>
      </c>
      <c r="Q46" s="7">
        <v>100</v>
      </c>
      <c r="R46" s="7">
        <v>100</v>
      </c>
      <c r="S46" s="7">
        <v>100</v>
      </c>
      <c r="T46" s="22">
        <v>0.37067309433290535</v>
      </c>
    </row>
    <row r="47" spans="3:20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</row>
    <row r="48" spans="1:20" ht="12.75">
      <c r="A48" t="s">
        <v>106</v>
      </c>
      <c r="C48" s="7">
        <v>9.416114112945472</v>
      </c>
      <c r="D48" s="7">
        <v>12.229480192957762</v>
      </c>
      <c r="E48" s="7">
        <v>8.967112503964035</v>
      </c>
      <c r="F48" s="7">
        <v>11.56180484991624</v>
      </c>
      <c r="G48" s="7">
        <v>11.265325005783021</v>
      </c>
      <c r="H48" s="7">
        <v>7.196613358419568</v>
      </c>
      <c r="I48" s="7">
        <v>8.003767864239142</v>
      </c>
      <c r="J48" s="7">
        <v>9.39641687081255</v>
      </c>
      <c r="K48" s="7">
        <v>8.097880027704589</v>
      </c>
      <c r="L48" s="7">
        <v>7.970394490916491</v>
      </c>
      <c r="M48" s="7">
        <v>8.762330548597044</v>
      </c>
      <c r="N48" s="7">
        <v>10.541845790002984</v>
      </c>
      <c r="O48" s="7">
        <v>9.118751724089151</v>
      </c>
      <c r="P48" s="7">
        <v>9.187671285752884</v>
      </c>
      <c r="Q48" s="7">
        <v>9.987142690164807</v>
      </c>
      <c r="R48" s="7">
        <v>10.721191473689057</v>
      </c>
      <c r="S48" s="7">
        <v>9.434897262092278</v>
      </c>
      <c r="T48" s="11">
        <v>0.9415804067834096</v>
      </c>
    </row>
    <row r="49" spans="1:20" ht="12.75">
      <c r="A49" s="4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8"/>
    </row>
    <row r="50" spans="3:20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/>
    </row>
    <row r="51" spans="3:20" ht="12.75">
      <c r="C51" s="96" t="s">
        <v>137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8"/>
    </row>
    <row r="52" spans="1:20" ht="12.75"/>
    <row r="53" spans="1:20" ht="12.75">
      <c r="A53" t="s">
        <v>136</v>
      </c>
      <c r="C53" s="11">
        <v>0.9987525943319687</v>
      </c>
      <c r="D53" s="11">
        <v>0.9827418071423565</v>
      </c>
      <c r="E53" s="11">
        <v>0.976721059776193</v>
      </c>
      <c r="F53" s="11">
        <v>0.9851853626206457</v>
      </c>
      <c r="G53" s="11">
        <v>0.9832572274230381</v>
      </c>
      <c r="H53" s="11">
        <v>0.9932160123659347</v>
      </c>
      <c r="I53" s="11">
        <v>0.9948322788613718</v>
      </c>
      <c r="J53" s="11">
        <v>0.9966396833934693</v>
      </c>
      <c r="K53" s="11">
        <v>0.9911672132682355</v>
      </c>
      <c r="L53" s="11">
        <v>0.9577345152645022</v>
      </c>
      <c r="M53" s="11">
        <v>0.9267335042279489</v>
      </c>
      <c r="N53" s="11">
        <v>0.9958532370501965</v>
      </c>
      <c r="O53" s="11">
        <v>0.9849344919913097</v>
      </c>
      <c r="P53" s="11">
        <v>0.9663792233069131</v>
      </c>
      <c r="Q53" s="11">
        <v>0.9817326005869611</v>
      </c>
      <c r="R53" s="11">
        <v>0.9575488930451593</v>
      </c>
      <c r="S53" s="11">
        <v>0.9871534246428569</v>
      </c>
      <c r="T53" s="22">
        <v>0.9800343017234738</v>
      </c>
    </row>
    <row r="54" spans="1:20" ht="12.75">
      <c r="C54" s="5" t="s">
        <v>61</v>
      </c>
      <c r="D54" s="5" t="s">
        <v>61</v>
      </c>
      <c r="E54" s="5" t="s">
        <v>61</v>
      </c>
      <c r="F54" s="5" t="s">
        <v>61</v>
      </c>
      <c r="G54" s="5" t="s">
        <v>61</v>
      </c>
      <c r="H54" s="5" t="s">
        <v>61</v>
      </c>
      <c r="I54" s="5" t="s">
        <v>61</v>
      </c>
      <c r="J54" s="5" t="s">
        <v>61</v>
      </c>
      <c r="K54" s="5" t="s">
        <v>61</v>
      </c>
      <c r="L54" s="5" t="s">
        <v>61</v>
      </c>
      <c r="M54" s="5" t="s">
        <v>61</v>
      </c>
      <c r="N54" s="5" t="s">
        <v>61</v>
      </c>
      <c r="O54" s="5" t="s">
        <v>61</v>
      </c>
      <c r="P54" s="5" t="s">
        <v>61</v>
      </c>
      <c r="Q54" s="5" t="s">
        <v>61</v>
      </c>
      <c r="R54" s="5" t="s">
        <v>61</v>
      </c>
      <c r="S54" s="5" t="s">
        <v>61</v>
      </c>
      <c r="T54" s="23" t="s">
        <v>61</v>
      </c>
    </row>
    <row r="55" spans="1:20" ht="12.75">
      <c r="A55" t="s">
        <v>138</v>
      </c>
      <c r="C55" s="11">
        <v>0.9983129784510721</v>
      </c>
      <c r="D55" s="11">
        <v>0.9950791887820659</v>
      </c>
      <c r="E55" s="11">
        <v>0.9985378862430502</v>
      </c>
      <c r="F55" s="11">
        <v>0.9925991213189929</v>
      </c>
      <c r="G55" s="11">
        <v>0.9986057334527801</v>
      </c>
      <c r="H55" s="11">
        <v>0.9961790602395767</v>
      </c>
      <c r="I55" s="11">
        <v>0.9947665124846706</v>
      </c>
      <c r="J55" s="11">
        <v>0.9981836445230556</v>
      </c>
      <c r="K55" s="11">
        <v>0.9951280952929424</v>
      </c>
      <c r="L55" s="11">
        <v>0.9969832296081725</v>
      </c>
      <c r="M55" s="11">
        <v>0.9971834750053773</v>
      </c>
      <c r="N55" s="11">
        <v>0.9978704868553374</v>
      </c>
      <c r="O55" s="11">
        <v>0.9965912533880038</v>
      </c>
      <c r="P55" s="11">
        <v>0.9967767327604222</v>
      </c>
      <c r="Q55" s="11">
        <v>0.998043532042849</v>
      </c>
      <c r="R55" s="11">
        <v>0.9869496276839385</v>
      </c>
      <c r="S55" s="11">
        <v>0.9952661404015414</v>
      </c>
      <c r="T55" s="22">
        <v>0.9960621587372851</v>
      </c>
    </row>
    <row r="56" spans="3:20" ht="12.7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2"/>
    </row>
    <row r="57" spans="1:20" ht="12.75">
      <c r="A57" t="s">
        <v>139</v>
      </c>
      <c r="C57" s="11">
        <v>0.9960435888011181</v>
      </c>
      <c r="D57" s="11">
        <v>0.9802920711264783</v>
      </c>
      <c r="E57" s="11">
        <v>0.9751952712697539</v>
      </c>
      <c r="F57" s="11">
        <v>0.9743637055670171</v>
      </c>
      <c r="G57" s="11">
        <v>0.9799232064156291</v>
      </c>
      <c r="H57" s="11">
        <v>0.9880361278536042</v>
      </c>
      <c r="I57" s="11">
        <v>0.9861336722420708</v>
      </c>
      <c r="J57" s="11">
        <v>0.9941068783941962</v>
      </c>
      <c r="K57" s="11">
        <v>0.9859327075765599</v>
      </c>
      <c r="L57" s="11">
        <v>0.9577545267328219</v>
      </c>
      <c r="M57" s="11">
        <v>0.9115359813126073</v>
      </c>
      <c r="N57" s="11">
        <v>0.9923677750967169</v>
      </c>
      <c r="O57" s="11">
        <v>0.9752778548746871</v>
      </c>
      <c r="P57" s="11">
        <v>0.9674625105277069</v>
      </c>
      <c r="Q57" s="11">
        <v>0.9836011693159097</v>
      </c>
      <c r="R57" s="11">
        <v>0.9561183627220814</v>
      </c>
      <c r="S57" s="11">
        <v>0.9809482100078328</v>
      </c>
      <c r="T57" s="22">
        <v>0.9755937423433406</v>
      </c>
    </row>
    <row r="58" spans="1:20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</sheetData>
  <mergeCells count="5">
    <mergeCell ref="B3:S3"/>
    <mergeCell ref="B8:S8"/>
    <mergeCell ref="B29:S29"/>
    <mergeCell ref="C51:S51"/>
    <mergeCell ref="C4:S4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4" max="4" width="10.00390625" style="0" customWidth="1"/>
    <col min="20" max="20" width="11.140625" style="0" customWidth="1"/>
  </cols>
  <sheetData>
    <row r="1" ht="12.75">
      <c r="A1" s="34" t="s">
        <v>305</v>
      </c>
    </row>
    <row r="3" spans="1:20" ht="12.75">
      <c r="A3" s="1"/>
      <c r="B3" s="94" t="s">
        <v>126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1" t="s">
        <v>1</v>
      </c>
    </row>
    <row r="4" spans="1:20" ht="12.75">
      <c r="A4" s="2"/>
      <c r="B4" s="2"/>
      <c r="C4" s="94" t="s">
        <v>2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2" t="s">
        <v>63</v>
      </c>
    </row>
    <row r="5" spans="1:20" ht="12.75">
      <c r="A5" s="2" t="s">
        <v>110</v>
      </c>
      <c r="B5" s="2"/>
      <c r="C5" s="2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3" t="s">
        <v>20</v>
      </c>
    </row>
    <row r="6" spans="1:20" ht="12.75">
      <c r="A6" s="4" t="s">
        <v>127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29</v>
      </c>
      <c r="K6" s="4" t="s">
        <v>30</v>
      </c>
      <c r="L6" s="4" t="s">
        <v>31</v>
      </c>
      <c r="M6" s="4" t="s">
        <v>32</v>
      </c>
      <c r="N6" s="4" t="s">
        <v>33</v>
      </c>
      <c r="O6" s="4" t="s">
        <v>34</v>
      </c>
      <c r="P6" s="4" t="s">
        <v>35</v>
      </c>
      <c r="Q6" s="4" t="s">
        <v>36</v>
      </c>
      <c r="R6" s="4" t="s">
        <v>37</v>
      </c>
      <c r="S6" s="4" t="s">
        <v>38</v>
      </c>
      <c r="T6" s="24" t="s">
        <v>39</v>
      </c>
    </row>
    <row r="7" ht="12.75">
      <c r="A7" s="5"/>
    </row>
    <row r="8" spans="1:19" ht="12.75">
      <c r="A8" s="5"/>
      <c r="B8" s="73" t="s">
        <v>128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ht="12.75">
      <c r="A9" s="5"/>
    </row>
    <row r="10" spans="1:19" ht="12.75">
      <c r="A10" t="s">
        <v>86</v>
      </c>
      <c r="B10" s="7">
        <v>5.21433030450163</v>
      </c>
      <c r="C10" s="7">
        <v>4.257865937072503</v>
      </c>
      <c r="D10" s="7">
        <v>5.847373637264618</v>
      </c>
      <c r="E10" s="7">
        <v>6.556082148499211</v>
      </c>
      <c r="F10" s="7">
        <v>9.877384196185286</v>
      </c>
      <c r="G10" s="7">
        <v>4.393939393939394</v>
      </c>
      <c r="H10" s="7">
        <v>3.5173160173160176</v>
      </c>
      <c r="I10" s="7">
        <v>3.7010159651669086</v>
      </c>
      <c r="J10" s="7">
        <v>3.106588109266202</v>
      </c>
      <c r="K10" s="7">
        <v>2.941176470588235</v>
      </c>
      <c r="L10" s="7">
        <v>4.0221914008321775</v>
      </c>
      <c r="M10" s="7">
        <v>7.180851063829788</v>
      </c>
      <c r="N10" s="7">
        <v>5.070281124497992</v>
      </c>
      <c r="O10" s="7">
        <v>8.030726256983241</v>
      </c>
      <c r="P10" s="7">
        <v>8.858447488584476</v>
      </c>
      <c r="Q10" s="7">
        <v>5.968468468468469</v>
      </c>
      <c r="R10" s="7">
        <v>9.84081041968162</v>
      </c>
      <c r="S10" s="7">
        <v>8.763440860215054</v>
      </c>
    </row>
    <row r="11" spans="1:19" ht="12.75">
      <c r="A11" t="s">
        <v>129</v>
      </c>
      <c r="B11" s="7">
        <v>11.034839822035494</v>
      </c>
      <c r="C11" s="7">
        <v>7.387140902872777</v>
      </c>
      <c r="D11" s="7">
        <v>11.992071357779981</v>
      </c>
      <c r="E11" s="7">
        <v>13.82306477093207</v>
      </c>
      <c r="F11" s="7">
        <v>11.239782016348773</v>
      </c>
      <c r="G11" s="7">
        <v>8.93939393939394</v>
      </c>
      <c r="H11" s="7">
        <v>11.147186147186147</v>
      </c>
      <c r="I11" s="7">
        <v>7.6923076923076925</v>
      </c>
      <c r="J11" s="7">
        <v>7.71290840921264</v>
      </c>
      <c r="K11" s="7">
        <v>10.264105642256903</v>
      </c>
      <c r="L11" s="7">
        <v>14.21636615811373</v>
      </c>
      <c r="M11" s="7">
        <v>15.691489361702127</v>
      </c>
      <c r="N11" s="7">
        <v>10.692771084337348</v>
      </c>
      <c r="O11" s="7">
        <v>17.108938547486034</v>
      </c>
      <c r="P11" s="7">
        <v>15.342465753424658</v>
      </c>
      <c r="Q11" s="7">
        <v>10.529279279279278</v>
      </c>
      <c r="R11" s="7">
        <v>12.204534491075735</v>
      </c>
      <c r="S11" s="7">
        <v>11.827956989247312</v>
      </c>
    </row>
    <row r="12" spans="1:19" ht="12.75">
      <c r="A12" t="s">
        <v>130</v>
      </c>
      <c r="B12" s="7">
        <v>0.14045918013456338</v>
      </c>
      <c r="C12" s="7">
        <v>0.05129958960328317</v>
      </c>
      <c r="D12" s="7">
        <v>0.2477700693756194</v>
      </c>
      <c r="E12" s="7">
        <v>0.315955766192733</v>
      </c>
      <c r="F12" s="7">
        <v>0.2724795640326975</v>
      </c>
      <c r="G12" s="7">
        <v>0</v>
      </c>
      <c r="H12" s="7">
        <v>0</v>
      </c>
      <c r="I12" s="7">
        <v>0.07256894049346879</v>
      </c>
      <c r="J12" s="7">
        <v>0</v>
      </c>
      <c r="K12" s="7">
        <v>0.24009603841536614</v>
      </c>
      <c r="L12" s="7">
        <v>0.13869625520110956</v>
      </c>
      <c r="M12" s="7">
        <v>0.26595744680851063</v>
      </c>
      <c r="N12" s="7">
        <v>0.0502008032128514</v>
      </c>
      <c r="O12" s="7">
        <v>0.41899441340782123</v>
      </c>
      <c r="P12" s="7">
        <v>0</v>
      </c>
      <c r="Q12" s="7">
        <v>0.16891891891891891</v>
      </c>
      <c r="R12" s="7">
        <v>0.1447178002894356</v>
      </c>
      <c r="S12" s="7">
        <v>0.2688172043010753</v>
      </c>
    </row>
    <row r="13" spans="1:19" ht="12.75">
      <c r="A13" t="s">
        <v>131</v>
      </c>
      <c r="B13" s="7">
        <v>25.480087991359408</v>
      </c>
      <c r="C13" s="7">
        <v>23.75170998632011</v>
      </c>
      <c r="D13" s="7">
        <v>23.290386521308225</v>
      </c>
      <c r="E13" s="7">
        <v>25.19747235387046</v>
      </c>
      <c r="F13" s="7">
        <v>22.752043596730246</v>
      </c>
      <c r="G13" s="7">
        <v>27.8030303030303</v>
      </c>
      <c r="H13" s="7">
        <v>24.567099567099568</v>
      </c>
      <c r="I13" s="7">
        <v>30.98693759071118</v>
      </c>
      <c r="J13" s="7">
        <v>29.137653990358864</v>
      </c>
      <c r="K13" s="7">
        <v>24.669867947178872</v>
      </c>
      <c r="L13" s="7">
        <v>30.859916782246877</v>
      </c>
      <c r="M13" s="7">
        <v>19.9468085106383</v>
      </c>
      <c r="N13" s="7">
        <v>29.61847389558233</v>
      </c>
      <c r="O13" s="7">
        <v>25.837988826815643</v>
      </c>
      <c r="P13" s="7">
        <v>25.205479452054796</v>
      </c>
      <c r="Q13" s="7">
        <v>32.9954954954955</v>
      </c>
      <c r="R13" s="7">
        <v>26.483357452966715</v>
      </c>
      <c r="S13" s="7">
        <v>28.333333333333332</v>
      </c>
    </row>
    <row r="14" spans="1:19" ht="12.75">
      <c r="A14" t="s">
        <v>132</v>
      </c>
      <c r="B14" s="7">
        <v>14.303054925237072</v>
      </c>
      <c r="C14" s="7">
        <v>17.322161422708618</v>
      </c>
      <c r="D14" s="7">
        <v>16.253716551040633</v>
      </c>
      <c r="E14" s="7">
        <v>5.845181674565561</v>
      </c>
      <c r="F14" s="7">
        <v>5.790190735694823</v>
      </c>
      <c r="G14" s="7">
        <v>25.90909090909091</v>
      </c>
      <c r="H14" s="7">
        <v>13.041125541125542</v>
      </c>
      <c r="I14" s="7">
        <v>17.634252539912918</v>
      </c>
      <c r="J14" s="7">
        <v>28.387787895018747</v>
      </c>
      <c r="K14" s="7">
        <v>10.804321728691477</v>
      </c>
      <c r="L14" s="7">
        <v>8.11373092926491</v>
      </c>
      <c r="M14" s="7">
        <v>7.5</v>
      </c>
      <c r="N14" s="7">
        <v>22.640562248995984</v>
      </c>
      <c r="O14" s="7">
        <v>11.731843575418994</v>
      </c>
      <c r="P14" s="7">
        <v>12.876712328767123</v>
      </c>
      <c r="Q14" s="7">
        <v>17.117117117117118</v>
      </c>
      <c r="R14" s="7">
        <v>10.033767486734202</v>
      </c>
      <c r="S14" s="7">
        <v>13.118279569892474</v>
      </c>
    </row>
    <row r="15" spans="1:19" ht="12.75">
      <c r="A15" t="s">
        <v>114</v>
      </c>
      <c r="B15" s="7">
        <v>19.33877664265401</v>
      </c>
      <c r="C15" s="7">
        <v>28.60807113543092</v>
      </c>
      <c r="D15" s="7">
        <v>16.94747274529237</v>
      </c>
      <c r="E15" s="7">
        <v>13.428120063191153</v>
      </c>
      <c r="F15" s="7">
        <v>14.305177111716622</v>
      </c>
      <c r="G15" s="7">
        <v>19.46969696969697</v>
      </c>
      <c r="H15" s="7">
        <v>21.158008658008658</v>
      </c>
      <c r="I15" s="7">
        <v>17.34397677793904</v>
      </c>
      <c r="J15" s="7">
        <v>18.47884306373862</v>
      </c>
      <c r="K15" s="7">
        <v>26.650660264105642</v>
      </c>
      <c r="L15" s="7">
        <v>14.285714285714285</v>
      </c>
      <c r="M15" s="7">
        <v>16.648936170212767</v>
      </c>
      <c r="N15" s="7">
        <v>17.16867469879518</v>
      </c>
      <c r="O15" s="7">
        <v>12.988826815642456</v>
      </c>
      <c r="P15" s="7">
        <v>16.34703196347032</v>
      </c>
      <c r="Q15" s="7">
        <v>11.036036036036036</v>
      </c>
      <c r="R15" s="7">
        <v>13.555233960443802</v>
      </c>
      <c r="S15" s="7">
        <v>13.225806451612904</v>
      </c>
    </row>
    <row r="16" spans="1:19" ht="12.75">
      <c r="A16" t="s">
        <v>133</v>
      </c>
      <c r="B16" s="7">
        <v>14.469772788077567</v>
      </c>
      <c r="C16" s="7">
        <v>13.953488372093023</v>
      </c>
      <c r="D16" s="7">
        <v>14.023785926660059</v>
      </c>
      <c r="E16" s="7">
        <v>16.27172195892575</v>
      </c>
      <c r="F16" s="7">
        <v>18.460490463215258</v>
      </c>
      <c r="G16" s="7">
        <v>4.46969696969697</v>
      </c>
      <c r="H16" s="7">
        <v>20.02164502164502</v>
      </c>
      <c r="I16" s="7">
        <v>15.602322206095792</v>
      </c>
      <c r="J16" s="7">
        <v>7.284413497589716</v>
      </c>
      <c r="K16" s="7">
        <v>16.206482593037215</v>
      </c>
      <c r="L16" s="7">
        <v>16.22746185852982</v>
      </c>
      <c r="M16" s="7">
        <v>19.30851063829787</v>
      </c>
      <c r="N16" s="7">
        <v>8.93574297188755</v>
      </c>
      <c r="O16" s="7">
        <v>10.96368715083799</v>
      </c>
      <c r="P16" s="7">
        <v>11.963470319634704</v>
      </c>
      <c r="Q16" s="7">
        <v>12.556306306306306</v>
      </c>
      <c r="R16" s="7">
        <v>13.265798359864931</v>
      </c>
      <c r="S16" s="7">
        <v>14.946236559139786</v>
      </c>
    </row>
    <row r="17" spans="1:19" ht="12.75">
      <c r="A17" t="s">
        <v>117</v>
      </c>
      <c r="B17" s="7">
        <v>4.482803040061832</v>
      </c>
      <c r="C17" s="7">
        <v>2.188782489740082</v>
      </c>
      <c r="D17" s="7">
        <v>3.7165510406342914</v>
      </c>
      <c r="E17" s="7">
        <v>10.110584518167457</v>
      </c>
      <c r="F17" s="7">
        <v>6.743869209809264</v>
      </c>
      <c r="G17" s="7">
        <v>2.196969696969697</v>
      </c>
      <c r="H17" s="7">
        <v>3.571428571428571</v>
      </c>
      <c r="I17" s="7">
        <v>3.7010159651669086</v>
      </c>
      <c r="J17" s="7">
        <v>3.267273701124799</v>
      </c>
      <c r="K17" s="7">
        <v>2.5210084033613445</v>
      </c>
      <c r="L17" s="7">
        <v>7.212205270457697</v>
      </c>
      <c r="M17" s="7">
        <v>8.51063829787234</v>
      </c>
      <c r="N17" s="7">
        <v>2.5100401606425704</v>
      </c>
      <c r="O17" s="7">
        <v>6.70391061452514</v>
      </c>
      <c r="P17" s="7">
        <v>3.105022831050228</v>
      </c>
      <c r="Q17" s="7">
        <v>3.434684684684685</v>
      </c>
      <c r="R17" s="7">
        <v>7.477086348287506</v>
      </c>
      <c r="S17" s="7">
        <v>3.118279569892473</v>
      </c>
    </row>
    <row r="18" spans="1:19" ht="12.75">
      <c r="A18" t="s">
        <v>118</v>
      </c>
      <c r="B18" s="7">
        <v>1.8338964912454543</v>
      </c>
      <c r="C18" s="7">
        <v>0.5471956224350205</v>
      </c>
      <c r="D18" s="7">
        <v>1.4370664023785926</v>
      </c>
      <c r="E18" s="7">
        <v>3.3175355450236967</v>
      </c>
      <c r="F18" s="7">
        <v>2.7247956403269753</v>
      </c>
      <c r="G18" s="7">
        <v>0.9848484848484848</v>
      </c>
      <c r="H18" s="7">
        <v>1.0281385281385282</v>
      </c>
      <c r="I18" s="7">
        <v>0.8708272859216255</v>
      </c>
      <c r="J18" s="7">
        <v>0.9105516871987145</v>
      </c>
      <c r="K18" s="7">
        <v>2.5210084033613445</v>
      </c>
      <c r="L18" s="7">
        <v>2.1497919556171983</v>
      </c>
      <c r="M18" s="7">
        <v>1.7553191489361704</v>
      </c>
      <c r="N18" s="7">
        <v>0.9036144578313252</v>
      </c>
      <c r="O18" s="7">
        <v>3.072625698324022</v>
      </c>
      <c r="P18" s="7">
        <v>1.187214611872146</v>
      </c>
      <c r="Q18" s="7">
        <v>1.8018018018018018</v>
      </c>
      <c r="R18" s="7">
        <v>2.7978774722624213</v>
      </c>
      <c r="S18" s="7">
        <v>2.956989247311828</v>
      </c>
    </row>
    <row r="19" spans="1:19" ht="12.75">
      <c r="A19" t="s">
        <v>134</v>
      </c>
      <c r="B19" s="7">
        <v>3.7019788146929717</v>
      </c>
      <c r="C19" s="7">
        <v>1.9322845417236663</v>
      </c>
      <c r="D19" s="7">
        <v>6.2438057482656095</v>
      </c>
      <c r="E19" s="7">
        <v>5.134281200631912</v>
      </c>
      <c r="F19" s="7">
        <v>7.833787465940055</v>
      </c>
      <c r="G19" s="7">
        <v>5.833333333333333</v>
      </c>
      <c r="H19" s="7">
        <v>1.948051948051948</v>
      </c>
      <c r="I19" s="7">
        <v>2.39477503628447</v>
      </c>
      <c r="J19" s="7">
        <v>1.7139796464916979</v>
      </c>
      <c r="K19" s="7">
        <v>3.1812725090036014</v>
      </c>
      <c r="L19" s="7">
        <v>2.7739251040221915</v>
      </c>
      <c r="M19" s="7">
        <v>3.1914893617021276</v>
      </c>
      <c r="N19" s="7">
        <v>2.4096385542168677</v>
      </c>
      <c r="O19" s="7">
        <v>3.1424581005586596</v>
      </c>
      <c r="P19" s="7">
        <v>5.114155251141553</v>
      </c>
      <c r="Q19" s="7">
        <v>4.391891891891892</v>
      </c>
      <c r="R19" s="7">
        <v>4.196816208393632</v>
      </c>
      <c r="S19" s="7">
        <v>3.4408602150537635</v>
      </c>
    </row>
    <row r="20" spans="1:19" ht="12.75">
      <c r="A20" t="s">
        <v>60</v>
      </c>
      <c r="B20" s="7">
        <v>100</v>
      </c>
      <c r="C20" s="7">
        <v>100</v>
      </c>
      <c r="D20" s="7">
        <v>100</v>
      </c>
      <c r="E20" s="7">
        <v>100</v>
      </c>
      <c r="F20" s="7">
        <v>100</v>
      </c>
      <c r="G20" s="7">
        <v>100</v>
      </c>
      <c r="H20" s="7">
        <v>100</v>
      </c>
      <c r="I20" s="7">
        <v>100</v>
      </c>
      <c r="J20" s="7">
        <v>100</v>
      </c>
      <c r="K20" s="7">
        <v>100</v>
      </c>
      <c r="L20" s="7">
        <v>100</v>
      </c>
      <c r="M20" s="7">
        <v>100</v>
      </c>
      <c r="N20" s="7">
        <v>100</v>
      </c>
      <c r="O20" s="7">
        <v>100</v>
      </c>
      <c r="P20" s="7">
        <v>100</v>
      </c>
      <c r="Q20" s="7">
        <v>100</v>
      </c>
      <c r="R20" s="7">
        <v>100</v>
      </c>
      <c r="S20" s="7">
        <v>100</v>
      </c>
    </row>
    <row r="21" spans="2:19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t="s">
        <v>87</v>
      </c>
      <c r="B22" s="7">
        <v>44.35478312651803</v>
      </c>
      <c r="C22" s="7">
        <v>44.22508345255126</v>
      </c>
      <c r="D22" s="7">
        <v>39.19855378125941</v>
      </c>
      <c r="E22" s="7">
        <v>40.97902097902098</v>
      </c>
      <c r="F22" s="7">
        <v>34.052111410601974</v>
      </c>
      <c r="G22" s="7">
        <v>42.00351493848858</v>
      </c>
      <c r="H22" s="7">
        <v>44.687219395390606</v>
      </c>
      <c r="I22" s="7">
        <v>49.113737075332345</v>
      </c>
      <c r="J22" s="7">
        <v>44.61584099673687</v>
      </c>
      <c r="K22" s="7">
        <v>39.659543643607385</v>
      </c>
      <c r="L22" s="7">
        <v>40.16597510373444</v>
      </c>
      <c r="M22" s="7">
        <v>43.01303425280388</v>
      </c>
      <c r="N22" s="7">
        <v>44.17040358744394</v>
      </c>
      <c r="O22" s="7">
        <v>49.165779197728085</v>
      </c>
      <c r="P22" s="7">
        <v>47.050290135396516</v>
      </c>
      <c r="Q22" s="7">
        <v>41.44411473788329</v>
      </c>
      <c r="R22" s="7">
        <v>39.61549665016021</v>
      </c>
      <c r="S22" s="7">
        <v>44.52728899492991</v>
      </c>
    </row>
    <row r="24" spans="2:19" ht="12.75">
      <c r="B24" s="73" t="s">
        <v>107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6" spans="1:20" ht="12.75">
      <c r="A26" t="s">
        <v>86</v>
      </c>
      <c r="C26" s="7">
        <v>4.191771968682048</v>
      </c>
      <c r="D26" s="7">
        <v>5.831014051454117</v>
      </c>
      <c r="E26" s="7">
        <v>6.25030431889374</v>
      </c>
      <c r="F26" s="7">
        <v>8.954290182697093</v>
      </c>
      <c r="G26" s="7">
        <v>6.0037523452157595</v>
      </c>
      <c r="H26" s="7">
        <v>4.2210129584145</v>
      </c>
      <c r="I26" s="7">
        <v>4.17310443490701</v>
      </c>
      <c r="J26" s="7">
        <v>4.364694471387003</v>
      </c>
      <c r="K26" s="7">
        <v>4.2305474119286774</v>
      </c>
      <c r="L26" s="7">
        <v>4.956194894294857</v>
      </c>
      <c r="M26" s="7">
        <v>6.965619698869443</v>
      </c>
      <c r="N26" s="7">
        <v>5.697359973541371</v>
      </c>
      <c r="O26" s="7">
        <v>7.402530085036635</v>
      </c>
      <c r="P26" s="7">
        <v>8.20070812917993</v>
      </c>
      <c r="Q26" s="7">
        <v>5.697742531428829</v>
      </c>
      <c r="R26" s="7">
        <v>9.434406616802004</v>
      </c>
      <c r="S26" s="7">
        <v>7.781801622067051</v>
      </c>
      <c r="T26" s="11">
        <v>0.9720274461749244</v>
      </c>
    </row>
    <row r="27" spans="1:20" ht="12.75">
      <c r="A27" t="s">
        <v>129</v>
      </c>
      <c r="C27" s="7">
        <v>9.550898405154133</v>
      </c>
      <c r="D27" s="7">
        <v>11.869551303808148</v>
      </c>
      <c r="E27" s="7">
        <v>13.643224644149774</v>
      </c>
      <c r="F27" s="7">
        <v>10.850927703134996</v>
      </c>
      <c r="G27" s="7">
        <v>9.059233449477352</v>
      </c>
      <c r="H27" s="7">
        <v>10.824087405776234</v>
      </c>
      <c r="I27" s="7">
        <v>9.19170243204578</v>
      </c>
      <c r="J27" s="7">
        <v>8.663305656516131</v>
      </c>
      <c r="K27" s="7">
        <v>10.317441245734608</v>
      </c>
      <c r="L27" s="7">
        <v>13.693462070507357</v>
      </c>
      <c r="M27" s="7">
        <v>13.916488425755198</v>
      </c>
      <c r="N27" s="7">
        <v>11.15153401684792</v>
      </c>
      <c r="O27" s="7">
        <v>14.332945741864082</v>
      </c>
      <c r="P27" s="7">
        <v>13.581416973641858</v>
      </c>
      <c r="Q27" s="7">
        <v>11.162303429009148</v>
      </c>
      <c r="R27" s="7">
        <v>12.37824293008271</v>
      </c>
      <c r="S27" s="7">
        <v>12.174177039510777</v>
      </c>
      <c r="T27" s="11">
        <v>0.9651423260219666</v>
      </c>
    </row>
    <row r="28" spans="1:20" ht="12.75">
      <c r="A28" t="s">
        <v>130</v>
      </c>
      <c r="C28" s="7">
        <v>0.1218518792791216</v>
      </c>
      <c r="D28" s="7">
        <v>0.2715256834204478</v>
      </c>
      <c r="E28" s="7">
        <v>0.14931913719507245</v>
      </c>
      <c r="F28" s="7">
        <v>0.2217956920452122</v>
      </c>
      <c r="G28" s="7">
        <v>0.16528187259894578</v>
      </c>
      <c r="H28" s="7">
        <v>0.11539764546455492</v>
      </c>
      <c r="I28" s="7">
        <v>0.13304721030042918</v>
      </c>
      <c r="J28" s="7">
        <v>0.17693266965817886</v>
      </c>
      <c r="K28" s="7">
        <v>0.14778680251838325</v>
      </c>
      <c r="L28" s="7">
        <v>0.18863442648147888</v>
      </c>
      <c r="M28" s="7">
        <v>0.19281627664394313</v>
      </c>
      <c r="N28" s="7">
        <v>0.19552148790879553</v>
      </c>
      <c r="O28" s="7">
        <v>0.23955954665807427</v>
      </c>
      <c r="P28" s="7">
        <v>0.23067844497693218</v>
      </c>
      <c r="Q28" s="7">
        <v>0.24331996575496778</v>
      </c>
      <c r="R28" s="7">
        <v>0.22514460123970836</v>
      </c>
      <c r="S28" s="7">
        <v>0.2493819664310188</v>
      </c>
      <c r="T28" s="11">
        <v>0.43532304899847846</v>
      </c>
    </row>
    <row r="29" spans="1:20" ht="12.75">
      <c r="A29" t="s">
        <v>131</v>
      </c>
      <c r="C29" s="7">
        <v>27.491399680896183</v>
      </c>
      <c r="D29" s="7">
        <v>24.863994724643863</v>
      </c>
      <c r="E29" s="7">
        <v>25.200850469868374</v>
      </c>
      <c r="F29" s="7">
        <v>23.206085163858674</v>
      </c>
      <c r="G29" s="7">
        <v>27.494862860716516</v>
      </c>
      <c r="H29" s="7">
        <v>26.802955873634282</v>
      </c>
      <c r="I29" s="7">
        <v>29.32474964234621</v>
      </c>
      <c r="J29" s="7">
        <v>28.690804830475052</v>
      </c>
      <c r="K29" s="7">
        <v>27.252847599365598</v>
      </c>
      <c r="L29" s="7">
        <v>25.59140385932064</v>
      </c>
      <c r="M29" s="7">
        <v>24.427609604990046</v>
      </c>
      <c r="N29" s="7">
        <v>27.606466800256808</v>
      </c>
      <c r="O29" s="7">
        <v>26.592510612067638</v>
      </c>
      <c r="P29" s="7">
        <v>25.794857122420517</v>
      </c>
      <c r="Q29" s="7">
        <v>26.99837786689497</v>
      </c>
      <c r="R29" s="7">
        <v>24.514384761761214</v>
      </c>
      <c r="S29" s="7">
        <v>25.69718523658759</v>
      </c>
      <c r="T29" s="11">
        <v>0.565510933809422</v>
      </c>
    </row>
    <row r="30" spans="1:20" ht="12.75">
      <c r="A30" t="s">
        <v>132</v>
      </c>
      <c r="C30" s="7">
        <v>16.087477531455963</v>
      </c>
      <c r="D30" s="7">
        <v>13.44149106389581</v>
      </c>
      <c r="E30" s="7">
        <v>13.245581289662898</v>
      </c>
      <c r="F30" s="7">
        <v>12.977891519158312</v>
      </c>
      <c r="G30" s="7">
        <v>14.690729324875667</v>
      </c>
      <c r="H30" s="7">
        <v>14.506225120691116</v>
      </c>
      <c r="I30" s="7">
        <v>15.44349070100143</v>
      </c>
      <c r="J30" s="7">
        <v>15.213012012236065</v>
      </c>
      <c r="K30" s="7">
        <v>14.908444273561782</v>
      </c>
      <c r="L30" s="7">
        <v>13.721407911467576</v>
      </c>
      <c r="M30" s="7">
        <v>12.841774752657809</v>
      </c>
      <c r="N30" s="7">
        <v>14.38882512013385</v>
      </c>
      <c r="O30" s="7">
        <v>13.189784396408008</v>
      </c>
      <c r="P30" s="7">
        <v>13.293515968670649</v>
      </c>
      <c r="Q30" s="7">
        <v>14.129455233632227</v>
      </c>
      <c r="R30" s="7">
        <v>13.053676733801836</v>
      </c>
      <c r="S30" s="7">
        <v>13.422171141085137</v>
      </c>
      <c r="T30" s="11">
        <v>0.647625330663279</v>
      </c>
    </row>
    <row r="31" spans="1:20" ht="12.75">
      <c r="A31" t="s">
        <v>114</v>
      </c>
      <c r="C31" s="7">
        <v>21.549269225331727</v>
      </c>
      <c r="D31" s="7">
        <v>17.6511088914964</v>
      </c>
      <c r="E31" s="7">
        <v>17.535260415821334</v>
      </c>
      <c r="F31" s="7">
        <v>17.24034975474515</v>
      </c>
      <c r="G31" s="7">
        <v>18.331397599690284</v>
      </c>
      <c r="H31" s="7">
        <v>20.119420682645888</v>
      </c>
      <c r="I31" s="7">
        <v>20.432045779685264</v>
      </c>
      <c r="J31" s="7">
        <v>20.34086185395594</v>
      </c>
      <c r="K31" s="7">
        <v>19.81544672465997</v>
      </c>
      <c r="L31" s="7">
        <v>18.646862380706192</v>
      </c>
      <c r="M31" s="7">
        <v>17.169077748158763</v>
      </c>
      <c r="N31" s="7">
        <v>17.52592362016303</v>
      </c>
      <c r="O31" s="7">
        <v>16.323671565262465</v>
      </c>
      <c r="P31" s="7">
        <v>16.596330603340366</v>
      </c>
      <c r="Q31" s="7">
        <v>17.541567160816474</v>
      </c>
      <c r="R31" s="7">
        <v>16.85570020913013</v>
      </c>
      <c r="S31" s="7">
        <v>16.66630524352691</v>
      </c>
      <c r="T31" s="11">
        <v>0.7698136127459033</v>
      </c>
    </row>
    <row r="32" spans="1:20" ht="12.75">
      <c r="A32" t="s">
        <v>133</v>
      </c>
      <c r="C32" s="7">
        <v>13.07147521559704</v>
      </c>
      <c r="D32" s="7">
        <v>14.451954500053334</v>
      </c>
      <c r="E32" s="7">
        <v>13.774690406245435</v>
      </c>
      <c r="F32" s="7">
        <v>14.591597355512903</v>
      </c>
      <c r="G32" s="7">
        <v>13.85538580660532</v>
      </c>
      <c r="H32" s="7">
        <v>13.921826035402725</v>
      </c>
      <c r="I32" s="7">
        <v>12.928469241773962</v>
      </c>
      <c r="J32" s="7">
        <v>13.263555067628783</v>
      </c>
      <c r="K32" s="7">
        <v>14.00610371509588</v>
      </c>
      <c r="L32" s="7">
        <v>13.651543309067026</v>
      </c>
      <c r="M32" s="7">
        <v>13.987082363105714</v>
      </c>
      <c r="N32" s="7">
        <v>13.33339818291473</v>
      </c>
      <c r="O32" s="7">
        <v>12.633613986915284</v>
      </c>
      <c r="P32" s="7">
        <v>12.934086763706592</v>
      </c>
      <c r="Q32" s="7">
        <v>13.670977335195783</v>
      </c>
      <c r="R32" s="7">
        <v>13.604762891647985</v>
      </c>
      <c r="S32" s="7">
        <v>13.352777898252159</v>
      </c>
      <c r="T32" s="11">
        <v>0.3878688241675937</v>
      </c>
    </row>
    <row r="33" spans="1:20" ht="12.75">
      <c r="A33" t="s">
        <v>117</v>
      </c>
      <c r="C33" s="7">
        <v>3.680801933472913</v>
      </c>
      <c r="D33" s="7">
        <v>4.934009561582995</v>
      </c>
      <c r="E33" s="7">
        <v>4.4747050135523345</v>
      </c>
      <c r="F33" s="7">
        <v>5.186606952441885</v>
      </c>
      <c r="G33" s="7">
        <v>4.522171595342328</v>
      </c>
      <c r="H33" s="7">
        <v>4.297238926060811</v>
      </c>
      <c r="I33" s="7">
        <v>3.832618025751073</v>
      </c>
      <c r="J33" s="7">
        <v>4.114217499280545</v>
      </c>
      <c r="K33" s="7">
        <v>4.244965636564618</v>
      </c>
      <c r="L33" s="7">
        <v>4.163930303072645</v>
      </c>
      <c r="M33" s="7">
        <v>4.5959814137753</v>
      </c>
      <c r="N33" s="7">
        <v>4.477539347483512</v>
      </c>
      <c r="O33" s="7">
        <v>4.085120690379792</v>
      </c>
      <c r="P33" s="7">
        <v>4.19870533958013</v>
      </c>
      <c r="Q33" s="7">
        <v>4.541972694092732</v>
      </c>
      <c r="R33" s="7">
        <v>4.374776268440191</v>
      </c>
      <c r="S33" s="7">
        <v>4.6363360367784185</v>
      </c>
      <c r="T33" s="11">
        <v>0.23483936031806524</v>
      </c>
    </row>
    <row r="34" spans="1:20" ht="12.75">
      <c r="A34" t="s">
        <v>118</v>
      </c>
      <c r="C34" s="7">
        <v>1.5433449350684323</v>
      </c>
      <c r="D34" s="7">
        <v>2.2468750303042055</v>
      </c>
      <c r="E34" s="7">
        <v>2.0872218525311217</v>
      </c>
      <c r="F34" s="7">
        <v>2.196630411601621</v>
      </c>
      <c r="G34" s="7">
        <v>1.8717055302421157</v>
      </c>
      <c r="H34" s="7">
        <v>1.696027780130431</v>
      </c>
      <c r="I34" s="7">
        <v>1.496423462088698</v>
      </c>
      <c r="J34" s="7">
        <v>1.824751388281941</v>
      </c>
      <c r="K34" s="7">
        <v>1.6953429134425915</v>
      </c>
      <c r="L34" s="7">
        <v>1.7549988123017592</v>
      </c>
      <c r="M34" s="7">
        <v>1.9766302458144116</v>
      </c>
      <c r="N34" s="7">
        <v>1.8618314818777844</v>
      </c>
      <c r="O34" s="7">
        <v>1.6937280228632268</v>
      </c>
      <c r="P34" s="7">
        <v>1.813239869818676</v>
      </c>
      <c r="Q34" s="7">
        <v>1.910512323705673</v>
      </c>
      <c r="R34" s="7">
        <v>1.8915914614616498</v>
      </c>
      <c r="S34" s="7">
        <v>2.1349264865333737</v>
      </c>
      <c r="T34" s="11">
        <v>0.44397296983248424</v>
      </c>
    </row>
    <row r="35" spans="1:20" ht="12.75">
      <c r="A35" t="s">
        <v>134</v>
      </c>
      <c r="C35" s="7">
        <v>2.7117092250624406</v>
      </c>
      <c r="D35" s="7">
        <v>4.438475189340677</v>
      </c>
      <c r="E35" s="7">
        <v>3.6388424520799183</v>
      </c>
      <c r="F35" s="7">
        <v>4.573825264804151</v>
      </c>
      <c r="G35" s="7">
        <v>4.005479615235713</v>
      </c>
      <c r="H35" s="7">
        <v>3.4958075717794532</v>
      </c>
      <c r="I35" s="7">
        <v>3.044349070100143</v>
      </c>
      <c r="J35" s="7">
        <v>3.3478645505803604</v>
      </c>
      <c r="K35" s="7">
        <v>3.3810736771278895</v>
      </c>
      <c r="L35" s="7">
        <v>3.6315620327804714</v>
      </c>
      <c r="M35" s="7">
        <v>3.926919470229378</v>
      </c>
      <c r="N35" s="7">
        <v>3.7615999688722006</v>
      </c>
      <c r="O35" s="7">
        <v>3.506535352544795</v>
      </c>
      <c r="P35" s="7">
        <v>3.3564607846643537</v>
      </c>
      <c r="Q35" s="7">
        <v>4.103771459469202</v>
      </c>
      <c r="R35" s="7">
        <v>3.6673135256325713</v>
      </c>
      <c r="S35" s="7">
        <v>3.884937329227566</v>
      </c>
      <c r="T35" s="11">
        <v>0.7456721578339598</v>
      </c>
    </row>
    <row r="36" spans="1:20" ht="12.75">
      <c r="A36" t="s">
        <v>135</v>
      </c>
      <c r="C36" s="7">
        <v>100</v>
      </c>
      <c r="D36" s="7">
        <v>100</v>
      </c>
      <c r="E36" s="7">
        <v>100</v>
      </c>
      <c r="F36" s="7">
        <v>100</v>
      </c>
      <c r="G36" s="7">
        <v>100</v>
      </c>
      <c r="H36" s="7">
        <v>100</v>
      </c>
      <c r="I36" s="7">
        <v>100</v>
      </c>
      <c r="J36" s="7">
        <v>100</v>
      </c>
      <c r="K36" s="7">
        <v>100</v>
      </c>
      <c r="L36" s="7">
        <v>100</v>
      </c>
      <c r="M36" s="7">
        <v>100</v>
      </c>
      <c r="N36" s="7">
        <v>100</v>
      </c>
      <c r="O36" s="7">
        <v>100</v>
      </c>
      <c r="P36" s="7">
        <v>100</v>
      </c>
      <c r="Q36" s="7">
        <v>100</v>
      </c>
      <c r="R36" s="7">
        <v>100</v>
      </c>
      <c r="S36" s="7">
        <v>100</v>
      </c>
      <c r="T36" s="22">
        <v>0.6167796010566077</v>
      </c>
    </row>
    <row r="37" spans="3:20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</row>
    <row r="38" spans="1:20" ht="12.75">
      <c r="A38" t="s">
        <v>87</v>
      </c>
      <c r="C38" s="7">
        <v>44.41746119650956</v>
      </c>
      <c r="D38" s="7">
        <v>37.97382318620905</v>
      </c>
      <c r="E38" s="7">
        <v>42.5326916260936</v>
      </c>
      <c r="F38" s="7">
        <v>35.61365446406503</v>
      </c>
      <c r="G38" s="7">
        <v>42.4627958979104</v>
      </c>
      <c r="H38" s="7">
        <v>43.76079164533146</v>
      </c>
      <c r="I38" s="7">
        <v>48.559822203906215</v>
      </c>
      <c r="J38" s="7">
        <v>44.61733715061539</v>
      </c>
      <c r="K38" s="7">
        <v>40.572228291526535</v>
      </c>
      <c r="L38" s="7">
        <v>40.550576078017656</v>
      </c>
      <c r="M38" s="7">
        <v>43.12126188107538</v>
      </c>
      <c r="N38" s="7">
        <v>43.195155105153226</v>
      </c>
      <c r="O38" s="7">
        <v>49.51088917024452</v>
      </c>
      <c r="P38" s="7">
        <v>46.03582043463157</v>
      </c>
      <c r="Q38" s="7">
        <v>42.35509552072105</v>
      </c>
      <c r="R38" s="7">
        <v>38.910501358132684</v>
      </c>
      <c r="S38" s="7">
        <v>45.5910895586665</v>
      </c>
      <c r="T38" s="11">
        <v>0.9725945385462328</v>
      </c>
    </row>
    <row r="39" spans="1:20" ht="12.75">
      <c r="A39" s="4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8"/>
    </row>
    <row r="40" spans="3:20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3:20" ht="12.75">
      <c r="C41" s="96" t="s">
        <v>137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8"/>
    </row>
    <row r="42" spans="3:20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/>
    </row>
    <row r="43" spans="1:20" ht="12.75">
      <c r="A43" t="s">
        <v>136</v>
      </c>
      <c r="C43" s="11">
        <v>0.9621100894685178</v>
      </c>
      <c r="D43" s="11">
        <v>0.9847272558494864</v>
      </c>
      <c r="E43" s="11">
        <v>0.8954764042695916</v>
      </c>
      <c r="F43" s="11">
        <v>0.9011137554716758</v>
      </c>
      <c r="G43" s="11">
        <v>0.8786660291098419</v>
      </c>
      <c r="H43" s="11">
        <v>0.9678832481553484</v>
      </c>
      <c r="I43" s="11">
        <v>0.9855560368018553</v>
      </c>
      <c r="J43" s="11">
        <v>0.9010832692074481</v>
      </c>
      <c r="K43" s="11">
        <v>0.9510505833019158</v>
      </c>
      <c r="L43" s="11">
        <v>0.9359721312845495</v>
      </c>
      <c r="M43" s="11">
        <v>0.9067527330690596</v>
      </c>
      <c r="N43" s="11">
        <v>0.9509954935040715</v>
      </c>
      <c r="O43" s="11">
        <v>0.9725762423292488</v>
      </c>
      <c r="P43" s="11">
        <v>0.9913612771194134</v>
      </c>
      <c r="Q43" s="11">
        <v>0.949171129432991</v>
      </c>
      <c r="R43" s="11">
        <v>0.9657723897996119</v>
      </c>
      <c r="S43" s="11">
        <v>0.9799495717620116</v>
      </c>
      <c r="T43" s="22">
        <v>0.9458951552903905</v>
      </c>
    </row>
    <row r="44" spans="1:20" ht="12.75">
      <c r="C44" s="5" t="s">
        <v>61</v>
      </c>
      <c r="D44" s="5" t="s">
        <v>61</v>
      </c>
      <c r="E44" s="5" t="s">
        <v>61</v>
      </c>
      <c r="F44" s="5" t="s">
        <v>61</v>
      </c>
      <c r="G44" s="5" t="s">
        <v>61</v>
      </c>
      <c r="H44" s="5" t="s">
        <v>61</v>
      </c>
      <c r="I44" s="5" t="s">
        <v>61</v>
      </c>
      <c r="J44" s="5" t="s">
        <v>61</v>
      </c>
      <c r="K44" s="5" t="s">
        <v>61</v>
      </c>
      <c r="L44" s="5" t="s">
        <v>61</v>
      </c>
      <c r="M44" s="5" t="s">
        <v>61</v>
      </c>
      <c r="N44" s="5" t="s">
        <v>61</v>
      </c>
      <c r="O44" s="5" t="s">
        <v>61</v>
      </c>
      <c r="P44" s="5" t="s">
        <v>61</v>
      </c>
      <c r="Q44" s="5" t="s">
        <v>61</v>
      </c>
      <c r="R44" s="5" t="s">
        <v>61</v>
      </c>
      <c r="S44" s="5" t="s">
        <v>61</v>
      </c>
      <c r="T44" s="23" t="s">
        <v>61</v>
      </c>
    </row>
    <row r="45" spans="1:20" ht="12.75">
      <c r="A45" t="s">
        <v>138</v>
      </c>
      <c r="C45" s="11">
        <v>0.9928025869812098</v>
      </c>
      <c r="D45" s="11">
        <v>0.9972174981237824</v>
      </c>
      <c r="E45" s="11">
        <v>0.990179828334844</v>
      </c>
      <c r="F45" s="11">
        <v>0.9855476430893372</v>
      </c>
      <c r="G45" s="11">
        <v>0.9923828122170215</v>
      </c>
      <c r="H45" s="11">
        <v>0.998614389914741</v>
      </c>
      <c r="I45" s="11">
        <v>0.9910349980950813</v>
      </c>
      <c r="J45" s="11">
        <v>0.9909959144660334</v>
      </c>
      <c r="K45" s="11">
        <v>0.9979260254434176</v>
      </c>
      <c r="L45" s="11">
        <v>0.9929800180118489</v>
      </c>
      <c r="M45" s="11">
        <v>0.985929311288576</v>
      </c>
      <c r="N45" s="11">
        <v>0.9928367209221146</v>
      </c>
      <c r="O45" s="11">
        <v>0.9749712580828508</v>
      </c>
      <c r="P45" s="11">
        <v>0.978703143009603</v>
      </c>
      <c r="Q45" s="11">
        <v>0.9946708711062004</v>
      </c>
      <c r="R45" s="11">
        <v>0.9786628527111425</v>
      </c>
      <c r="S45" s="11">
        <v>0.9873726817487476</v>
      </c>
      <c r="T45" s="22">
        <v>0.9895781502086208</v>
      </c>
    </row>
    <row r="46" spans="3:20" ht="12.7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22"/>
    </row>
    <row r="47" spans="1:20" ht="12.75">
      <c r="A47" t="s">
        <v>139</v>
      </c>
      <c r="C47" s="11">
        <v>0.9440043665597979</v>
      </c>
      <c r="D47" s="11">
        <v>0.9171271169729477</v>
      </c>
      <c r="E47" s="11">
        <v>0.8235916753082606</v>
      </c>
      <c r="F47" s="11">
        <v>0.9493116026628291</v>
      </c>
      <c r="G47" s="11">
        <v>0.5365666756965449</v>
      </c>
      <c r="H47" s="11">
        <v>0.7530750094331451</v>
      </c>
      <c r="I47" s="11">
        <v>0.9384287189039433</v>
      </c>
      <c r="J47" s="11">
        <v>0.9121946513316304</v>
      </c>
      <c r="K47" s="11">
        <v>0.7611088667141483</v>
      </c>
      <c r="L47" s="11">
        <v>0.8525789318238578</v>
      </c>
      <c r="M47" s="11">
        <v>0.9044214223917912</v>
      </c>
      <c r="N47" s="11">
        <v>0.6784651771662501</v>
      </c>
      <c r="O47" s="11">
        <v>0.8761827820695443</v>
      </c>
      <c r="P47" s="11">
        <v>0.965331291772153</v>
      </c>
      <c r="Q47" s="11">
        <v>0.9188524715268583</v>
      </c>
      <c r="R47" s="11">
        <v>0.9322662424838539</v>
      </c>
      <c r="S47" s="11">
        <v>0.9736865793557173</v>
      </c>
      <c r="T47" s="22">
        <v>0.8610113871866631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</sheetData>
  <mergeCells count="5">
    <mergeCell ref="B3:S3"/>
    <mergeCell ref="B8:S8"/>
    <mergeCell ref="B24:S24"/>
    <mergeCell ref="C41:S41"/>
    <mergeCell ref="C4:S4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7" max="7" width="4.7109375" style="0" customWidth="1"/>
  </cols>
  <sheetData>
    <row r="1" ht="12.75">
      <c r="A1" s="34" t="s">
        <v>303</v>
      </c>
    </row>
    <row r="3" spans="1:12" ht="12.75">
      <c r="A3" s="94" t="s">
        <v>140</v>
      </c>
      <c r="B3" s="94"/>
      <c r="C3" s="94"/>
      <c r="D3" s="94"/>
      <c r="E3" s="94"/>
      <c r="F3" s="94"/>
      <c r="G3" s="1"/>
      <c r="H3" s="94" t="s">
        <v>141</v>
      </c>
      <c r="I3" s="94"/>
      <c r="J3" s="94"/>
      <c r="K3" s="94"/>
      <c r="L3" s="94"/>
    </row>
    <row r="4" spans="2:11" ht="12.75">
      <c r="B4" s="94" t="s">
        <v>142</v>
      </c>
      <c r="C4" s="94"/>
      <c r="D4" s="94"/>
      <c r="E4" s="94"/>
      <c r="H4" s="94" t="s">
        <v>142</v>
      </c>
      <c r="I4" s="94"/>
      <c r="J4" s="94"/>
      <c r="K4" s="94"/>
    </row>
    <row r="5" spans="1:12" ht="12.75">
      <c r="A5" s="4"/>
      <c r="B5" s="4" t="s">
        <v>143</v>
      </c>
      <c r="C5" s="4" t="s">
        <v>144</v>
      </c>
      <c r="D5" s="4" t="s">
        <v>145</v>
      </c>
      <c r="E5" s="4" t="s">
        <v>146</v>
      </c>
      <c r="F5" s="29" t="s">
        <v>60</v>
      </c>
      <c r="G5" s="4"/>
      <c r="H5" s="4" t="s">
        <v>143</v>
      </c>
      <c r="I5" s="4" t="s">
        <v>144</v>
      </c>
      <c r="J5" s="4" t="s">
        <v>145</v>
      </c>
      <c r="K5" s="4" t="s">
        <v>146</v>
      </c>
      <c r="L5" s="29" t="s">
        <v>60</v>
      </c>
    </row>
    <row r="7" spans="2:12" ht="12.75">
      <c r="B7" s="73" t="s">
        <v>62</v>
      </c>
      <c r="C7" s="73"/>
      <c r="D7" s="73"/>
      <c r="E7" s="73"/>
      <c r="F7" s="73"/>
      <c r="G7" s="73"/>
      <c r="H7" s="73"/>
      <c r="I7" s="73"/>
      <c r="J7" s="73"/>
      <c r="K7" s="73"/>
      <c r="L7" s="73"/>
    </row>
    <row r="9" spans="1:12" ht="12.75">
      <c r="A9" t="s">
        <v>147</v>
      </c>
      <c r="B9">
        <v>20911</v>
      </c>
      <c r="C9">
        <v>27672</v>
      </c>
      <c r="D9">
        <v>7700</v>
      </c>
      <c r="E9">
        <v>1683</v>
      </c>
      <c r="F9" s="5">
        <v>57966</v>
      </c>
      <c r="H9">
        <v>6127</v>
      </c>
      <c r="I9">
        <v>10247</v>
      </c>
      <c r="J9">
        <v>3088</v>
      </c>
      <c r="K9">
        <v>772</v>
      </c>
      <c r="L9" s="5">
        <v>20234</v>
      </c>
    </row>
    <row r="10" spans="1:12" ht="12.75">
      <c r="A10" t="s">
        <v>148</v>
      </c>
      <c r="B10">
        <v>15801</v>
      </c>
      <c r="C10">
        <v>60906</v>
      </c>
      <c r="D10">
        <v>32735</v>
      </c>
      <c r="E10">
        <v>5755</v>
      </c>
      <c r="F10" s="5">
        <v>115197</v>
      </c>
      <c r="H10">
        <v>3159</v>
      </c>
      <c r="I10">
        <v>17411</v>
      </c>
      <c r="J10">
        <v>11128</v>
      </c>
      <c r="K10">
        <v>2375</v>
      </c>
      <c r="L10" s="5">
        <v>34073</v>
      </c>
    </row>
    <row r="11" spans="1:12" ht="12.75">
      <c r="A11" t="s">
        <v>149</v>
      </c>
      <c r="B11">
        <v>6185</v>
      </c>
      <c r="C11">
        <v>3307</v>
      </c>
      <c r="D11">
        <v>692</v>
      </c>
      <c r="E11">
        <v>233</v>
      </c>
      <c r="F11" s="5">
        <v>10417</v>
      </c>
      <c r="H11">
        <v>892</v>
      </c>
      <c r="I11">
        <v>881</v>
      </c>
      <c r="J11">
        <v>239</v>
      </c>
      <c r="K11">
        <v>63</v>
      </c>
      <c r="L11" s="5">
        <v>2075</v>
      </c>
    </row>
    <row r="12" spans="1:12" ht="12.75">
      <c r="A12" t="s">
        <v>150</v>
      </c>
      <c r="B12">
        <v>4840</v>
      </c>
      <c r="C12">
        <v>2597</v>
      </c>
      <c r="D12">
        <v>637</v>
      </c>
      <c r="E12">
        <v>58</v>
      </c>
      <c r="F12" s="5">
        <v>8132</v>
      </c>
      <c r="H12">
        <v>1569</v>
      </c>
      <c r="I12">
        <v>1766</v>
      </c>
      <c r="J12">
        <v>472</v>
      </c>
      <c r="K12">
        <v>112</v>
      </c>
      <c r="L12" s="5">
        <v>3919</v>
      </c>
    </row>
    <row r="13" spans="1:12" ht="12.75">
      <c r="A13" t="s">
        <v>151</v>
      </c>
      <c r="B13">
        <v>1214</v>
      </c>
      <c r="C13">
        <v>1592</v>
      </c>
      <c r="D13">
        <v>388</v>
      </c>
      <c r="E13">
        <v>47</v>
      </c>
      <c r="F13" s="5">
        <v>3241</v>
      </c>
      <c r="H13">
        <v>287</v>
      </c>
      <c r="I13">
        <v>945</v>
      </c>
      <c r="J13">
        <v>329</v>
      </c>
      <c r="K13">
        <v>57</v>
      </c>
      <c r="L13" s="5">
        <v>1618</v>
      </c>
    </row>
    <row r="14" spans="1:12" ht="12.75">
      <c r="A14" t="s">
        <v>152</v>
      </c>
      <c r="B14">
        <v>7446</v>
      </c>
      <c r="C14">
        <v>1929</v>
      </c>
      <c r="D14">
        <v>122</v>
      </c>
      <c r="E14">
        <v>12</v>
      </c>
      <c r="F14" s="5">
        <v>9509</v>
      </c>
      <c r="H14">
        <v>1734</v>
      </c>
      <c r="I14">
        <v>674</v>
      </c>
      <c r="J14">
        <v>70</v>
      </c>
      <c r="K14">
        <v>6</v>
      </c>
      <c r="L14" s="5">
        <v>2484</v>
      </c>
    </row>
    <row r="15" spans="1:12" ht="12.75">
      <c r="A15" t="s">
        <v>153</v>
      </c>
      <c r="B15">
        <v>58806</v>
      </c>
      <c r="C15">
        <v>16143</v>
      </c>
      <c r="D15">
        <v>1150</v>
      </c>
      <c r="E15">
        <v>229</v>
      </c>
      <c r="F15" s="5">
        <v>76328</v>
      </c>
      <c r="H15">
        <v>9007</v>
      </c>
      <c r="I15">
        <v>4784</v>
      </c>
      <c r="J15">
        <v>652</v>
      </c>
      <c r="K15">
        <v>156</v>
      </c>
      <c r="L15" s="5">
        <v>14599</v>
      </c>
    </row>
    <row r="16" spans="1:12" ht="12.75">
      <c r="A16" s="5" t="s">
        <v>60</v>
      </c>
      <c r="B16" s="5">
        <v>115203</v>
      </c>
      <c r="C16" s="5">
        <v>114146</v>
      </c>
      <c r="D16" s="5">
        <v>43424</v>
      </c>
      <c r="E16" s="5">
        <v>8017</v>
      </c>
      <c r="F16" s="5">
        <v>280790</v>
      </c>
      <c r="G16" s="5"/>
      <c r="H16" s="5">
        <v>22775</v>
      </c>
      <c r="I16" s="5">
        <v>36708</v>
      </c>
      <c r="J16" s="5">
        <v>15978</v>
      </c>
      <c r="K16" s="5">
        <v>3541</v>
      </c>
      <c r="L16" s="5">
        <v>79002</v>
      </c>
    </row>
    <row r="17" spans="6:12" ht="12.75">
      <c r="F17" s="33"/>
      <c r="L17" s="5"/>
    </row>
    <row r="18" spans="2:12" ht="12.75">
      <c r="B18" s="73" t="s">
        <v>154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6:12" ht="12.75">
      <c r="F19" s="5"/>
      <c r="L19" s="5"/>
    </row>
    <row r="20" spans="1:12" ht="12.75">
      <c r="A20" t="s">
        <v>147</v>
      </c>
      <c r="B20">
        <v>21900</v>
      </c>
      <c r="C20">
        <v>27500</v>
      </c>
      <c r="D20">
        <v>5900</v>
      </c>
      <c r="E20">
        <v>1550</v>
      </c>
      <c r="F20" s="5">
        <v>56850</v>
      </c>
      <c r="H20">
        <v>6100</v>
      </c>
      <c r="I20">
        <v>9700</v>
      </c>
      <c r="J20">
        <v>2550</v>
      </c>
      <c r="K20">
        <v>550</v>
      </c>
      <c r="L20" s="5">
        <v>18900</v>
      </c>
    </row>
    <row r="21" spans="1:12" ht="12.75">
      <c r="A21" t="s">
        <v>148</v>
      </c>
      <c r="B21">
        <v>16450</v>
      </c>
      <c r="C21">
        <v>61000</v>
      </c>
      <c r="D21">
        <v>32750</v>
      </c>
      <c r="E21">
        <v>4500</v>
      </c>
      <c r="F21" s="5">
        <v>114700</v>
      </c>
      <c r="H21">
        <v>3050</v>
      </c>
      <c r="I21">
        <v>15650</v>
      </c>
      <c r="J21">
        <v>11900</v>
      </c>
      <c r="K21">
        <v>2150</v>
      </c>
      <c r="L21" s="5">
        <v>32750</v>
      </c>
    </row>
    <row r="22" spans="1:12" ht="12.75">
      <c r="A22" t="s">
        <v>149</v>
      </c>
      <c r="B22">
        <v>4400</v>
      </c>
      <c r="C22">
        <v>3650</v>
      </c>
      <c r="D22">
        <v>650</v>
      </c>
      <c r="E22">
        <v>300</v>
      </c>
      <c r="F22" s="5">
        <v>9000</v>
      </c>
      <c r="H22">
        <v>400</v>
      </c>
      <c r="I22">
        <v>1250</v>
      </c>
      <c r="J22">
        <v>250</v>
      </c>
      <c r="K22">
        <v>50</v>
      </c>
      <c r="L22" s="5">
        <v>1950</v>
      </c>
    </row>
    <row r="23" spans="1:12" ht="12.75">
      <c r="A23" t="s">
        <v>150</v>
      </c>
      <c r="B23">
        <v>3950</v>
      </c>
      <c r="C23">
        <v>2100</v>
      </c>
      <c r="D23">
        <v>300</v>
      </c>
      <c r="E23">
        <v>150</v>
      </c>
      <c r="F23" s="5">
        <v>6500</v>
      </c>
      <c r="H23">
        <v>1600</v>
      </c>
      <c r="I23">
        <v>1300</v>
      </c>
      <c r="J23">
        <v>250</v>
      </c>
      <c r="K23">
        <v>150</v>
      </c>
      <c r="L23" s="5">
        <v>3300</v>
      </c>
    </row>
    <row r="24" spans="1:12" ht="12.75">
      <c r="A24" t="s">
        <v>151</v>
      </c>
      <c r="B24">
        <v>1450</v>
      </c>
      <c r="C24">
        <v>1950</v>
      </c>
      <c r="D24">
        <v>550</v>
      </c>
      <c r="E24">
        <v>200</v>
      </c>
      <c r="F24" s="5">
        <v>4150</v>
      </c>
      <c r="H24">
        <v>150</v>
      </c>
      <c r="I24">
        <v>1100</v>
      </c>
      <c r="J24">
        <v>400</v>
      </c>
      <c r="K24">
        <v>50</v>
      </c>
      <c r="L24" s="5">
        <v>1700</v>
      </c>
    </row>
    <row r="25" spans="1:12" ht="12.75">
      <c r="A25" t="s">
        <v>152</v>
      </c>
      <c r="B25">
        <v>7150</v>
      </c>
      <c r="C25">
        <v>1750</v>
      </c>
      <c r="D25">
        <v>50</v>
      </c>
      <c r="E25">
        <v>50</v>
      </c>
      <c r="F25" s="5">
        <v>9000</v>
      </c>
      <c r="H25">
        <v>1450</v>
      </c>
      <c r="I25">
        <v>800</v>
      </c>
      <c r="J25">
        <v>100</v>
      </c>
      <c r="K25">
        <v>0</v>
      </c>
      <c r="L25" s="5">
        <v>2350</v>
      </c>
    </row>
    <row r="26" spans="1:12" ht="12.75">
      <c r="A26" t="s">
        <v>153</v>
      </c>
      <c r="B26">
        <v>57200</v>
      </c>
      <c r="C26">
        <v>15300</v>
      </c>
      <c r="D26">
        <v>1550</v>
      </c>
      <c r="E26">
        <v>100</v>
      </c>
      <c r="F26" s="5">
        <v>74150</v>
      </c>
      <c r="H26">
        <v>8400</v>
      </c>
      <c r="I26">
        <v>5450</v>
      </c>
      <c r="J26">
        <v>850</v>
      </c>
      <c r="K26">
        <v>100</v>
      </c>
      <c r="L26" s="5">
        <v>14800</v>
      </c>
    </row>
    <row r="27" spans="1:12" ht="12.75">
      <c r="A27" s="5" t="s">
        <v>60</v>
      </c>
      <c r="B27" s="5">
        <v>112500</v>
      </c>
      <c r="C27" s="5">
        <v>113250</v>
      </c>
      <c r="D27" s="5">
        <v>41750</v>
      </c>
      <c r="E27" s="5">
        <v>6850</v>
      </c>
      <c r="F27" s="5">
        <v>274350</v>
      </c>
      <c r="G27" s="5"/>
      <c r="H27" s="5">
        <v>21150</v>
      </c>
      <c r="I27" s="5">
        <v>35250</v>
      </c>
      <c r="J27" s="5">
        <v>16300</v>
      </c>
      <c r="K27" s="5">
        <v>3050</v>
      </c>
      <c r="L27" s="5">
        <v>75750</v>
      </c>
    </row>
    <row r="28" spans="5:6" ht="12.75">
      <c r="E28" s="28"/>
      <c r="F28" s="5"/>
    </row>
    <row r="29" spans="2:12" ht="12.75">
      <c r="B29" s="73" t="s">
        <v>155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ht="12.75">
      <c r="F30" s="5"/>
    </row>
    <row r="31" spans="1:12" ht="12.75">
      <c r="A31" t="s">
        <v>147</v>
      </c>
      <c r="B31" s="7">
        <v>7.447202535702839</v>
      </c>
      <c r="C31" s="7">
        <v>9.85505181808469</v>
      </c>
      <c r="D31" s="7">
        <v>2.7422629011004664</v>
      </c>
      <c r="E31" s="7">
        <v>0.599380319811959</v>
      </c>
      <c r="F31" s="25">
        <v>20.643897574699956</v>
      </c>
      <c r="H31" s="7">
        <v>7.755499860763019</v>
      </c>
      <c r="I31" s="7">
        <v>12.970557707399813</v>
      </c>
      <c r="J31" s="7">
        <v>3.9087618034986455</v>
      </c>
      <c r="K31" s="7">
        <v>0.9771904508746614</v>
      </c>
      <c r="L31" s="25">
        <v>25.612009822536137</v>
      </c>
    </row>
    <row r="32" spans="1:12" ht="12.75">
      <c r="A32" t="s">
        <v>148</v>
      </c>
      <c r="B32" s="7">
        <v>5.627337155881619</v>
      </c>
      <c r="C32" s="7">
        <v>21.690943409665586</v>
      </c>
      <c r="D32" s="7">
        <v>11.658178710068022</v>
      </c>
      <c r="E32" s="7">
        <v>2.0495744150432706</v>
      </c>
      <c r="F32" s="25">
        <v>41.0260336906585</v>
      </c>
      <c r="H32" s="7">
        <v>3.998632946001367</v>
      </c>
      <c r="I32" s="7">
        <v>22.038682564998354</v>
      </c>
      <c r="J32" s="7">
        <v>14.085719348877243</v>
      </c>
      <c r="K32" s="7">
        <v>3.006253006253006</v>
      </c>
      <c r="L32" s="25">
        <v>43.12928786612997</v>
      </c>
    </row>
    <row r="33" spans="1:12" ht="12.75">
      <c r="A33" t="s">
        <v>149</v>
      </c>
      <c r="B33" s="7">
        <v>2.2027137718579723</v>
      </c>
      <c r="C33" s="7">
        <v>1.1777484953167847</v>
      </c>
      <c r="D33" s="7">
        <v>0.246447523059938</v>
      </c>
      <c r="E33" s="7">
        <v>0.08298016311122192</v>
      </c>
      <c r="F33" s="25">
        <v>3.709889953345917</v>
      </c>
      <c r="H33" s="7">
        <v>1.1290853396116554</v>
      </c>
      <c r="I33" s="7">
        <v>1.115161641477431</v>
      </c>
      <c r="J33" s="7">
        <v>0.30252398673451303</v>
      </c>
      <c r="K33" s="7">
        <v>0.07974481658692185</v>
      </c>
      <c r="L33" s="25">
        <v>2.6265157844105214</v>
      </c>
    </row>
    <row r="34" spans="1:12" ht="12.75">
      <c r="A34" t="s">
        <v>150</v>
      </c>
      <c r="B34" s="7">
        <v>1.7237081092631505</v>
      </c>
      <c r="C34" s="7">
        <v>0.9248904875529755</v>
      </c>
      <c r="D34" s="7">
        <v>0.2268599309092204</v>
      </c>
      <c r="E34" s="7">
        <v>0.02065600626802949</v>
      </c>
      <c r="F34" s="25">
        <v>2.896114533993376</v>
      </c>
      <c r="H34" s="7">
        <v>1.9860256702361967</v>
      </c>
      <c r="I34" s="7">
        <v>2.2353864459127615</v>
      </c>
      <c r="J34" s="7">
        <v>0.5974532290321765</v>
      </c>
      <c r="K34" s="7">
        <v>0.1417685628211944</v>
      </c>
      <c r="L34" s="25">
        <v>4.960633908002329</v>
      </c>
    </row>
    <row r="35" spans="1:12" ht="12.75">
      <c r="A35" t="s">
        <v>151</v>
      </c>
      <c r="B35" s="7">
        <v>0.4323515794722034</v>
      </c>
      <c r="C35" s="7">
        <v>0.566971758253499</v>
      </c>
      <c r="D35" s="7">
        <v>0.13818155917233518</v>
      </c>
      <c r="E35" s="7">
        <v>0.016738487837885962</v>
      </c>
      <c r="F35" s="25">
        <v>1.1542433847359237</v>
      </c>
      <c r="H35" s="7">
        <v>0.36328194222931065</v>
      </c>
      <c r="I35" s="7">
        <v>1.1961722488038278</v>
      </c>
      <c r="J35" s="7">
        <v>0.4164451532872586</v>
      </c>
      <c r="K35" s="7">
        <v>0.07215007215007214</v>
      </c>
      <c r="L35" s="25">
        <v>2.0480494164704695</v>
      </c>
    </row>
    <row r="36" spans="1:12" ht="12.75">
      <c r="A36" t="s">
        <v>152</v>
      </c>
      <c r="B36" s="7">
        <v>2.6518038391680614</v>
      </c>
      <c r="C36" s="7">
        <v>0.6869902774315324</v>
      </c>
      <c r="D36" s="7">
        <v>0.04344884077068272</v>
      </c>
      <c r="E36" s="7">
        <v>0.004273656469247481</v>
      </c>
      <c r="F36" s="25">
        <v>3.3865166138395244</v>
      </c>
      <c r="H36" s="7">
        <v>2.1948811422495633</v>
      </c>
      <c r="I36" s="7">
        <v>0.8531429584061162</v>
      </c>
      <c r="J36" s="7">
        <v>0.0886053517632465</v>
      </c>
      <c r="K36" s="7">
        <v>0.007594744436849701</v>
      </c>
      <c r="L36" s="25">
        <v>3.1442241968557756</v>
      </c>
    </row>
    <row r="37" spans="1:12" ht="12.75">
      <c r="A37" t="s">
        <v>153</v>
      </c>
      <c r="B37" s="7">
        <v>20.943053527547278</v>
      </c>
      <c r="C37" s="7">
        <v>5.749136365255173</v>
      </c>
      <c r="D37" s="7">
        <v>0.4095587449695502</v>
      </c>
      <c r="E37" s="7">
        <v>0.08155561095480608</v>
      </c>
      <c r="F37" s="25">
        <v>27.18330424872681</v>
      </c>
      <c r="H37" s="7">
        <v>11.400977190450874</v>
      </c>
      <c r="I37" s="7">
        <v>6.05554289764816</v>
      </c>
      <c r="J37" s="7">
        <v>0.8252955621376673</v>
      </c>
      <c r="K37" s="7">
        <v>0.1974633553580922</v>
      </c>
      <c r="L37" s="25">
        <v>18.479279005594794</v>
      </c>
    </row>
    <row r="38" spans="1:12" ht="12.75">
      <c r="A38" s="5" t="s">
        <v>60</v>
      </c>
      <c r="B38" s="25">
        <v>41.02817051889313</v>
      </c>
      <c r="C38" s="25">
        <v>40.65173261156024</v>
      </c>
      <c r="D38" s="25">
        <v>15.464938210050217</v>
      </c>
      <c r="E38" s="25">
        <v>2.8551586594964204</v>
      </c>
      <c r="F38" s="25">
        <v>100</v>
      </c>
      <c r="G38" s="5"/>
      <c r="H38" s="25">
        <v>28.828384091541988</v>
      </c>
      <c r="I38" s="25">
        <v>46.464646464646464</v>
      </c>
      <c r="J38" s="25">
        <v>20.22480443533075</v>
      </c>
      <c r="K38" s="25">
        <v>4.482165008480798</v>
      </c>
      <c r="L38" s="25">
        <v>100</v>
      </c>
    </row>
    <row r="39" ht="12.75">
      <c r="F39" s="5"/>
    </row>
    <row r="40" spans="2:12" ht="12.75">
      <c r="B40" s="73" t="s">
        <v>156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ht="12.75">
      <c r="F41" s="5"/>
    </row>
    <row r="42" spans="1:12" ht="12.75">
      <c r="A42" t="s">
        <v>147</v>
      </c>
      <c r="B42" s="7">
        <v>7.982504100601422</v>
      </c>
      <c r="C42" s="7">
        <v>10.023692363768909</v>
      </c>
      <c r="D42" s="7">
        <v>2.1505376344086025</v>
      </c>
      <c r="E42" s="7">
        <v>0.5649717514124294</v>
      </c>
      <c r="F42" s="25">
        <v>20.72170585019136</v>
      </c>
      <c r="H42" s="7">
        <v>8.052805280528052</v>
      </c>
      <c r="I42" s="7">
        <v>12.805280528052807</v>
      </c>
      <c r="J42" s="7">
        <v>3.3663366336633667</v>
      </c>
      <c r="K42" s="7">
        <v>0.7260726072607261</v>
      </c>
      <c r="L42" s="25">
        <v>24.95049504950495</v>
      </c>
    </row>
    <row r="43" spans="1:12" ht="12.75">
      <c r="A43" t="s">
        <v>148</v>
      </c>
      <c r="B43" s="7">
        <v>5.995990523054492</v>
      </c>
      <c r="C43" s="7">
        <v>22.234372152360123</v>
      </c>
      <c r="D43" s="7">
        <v>11.937306360488426</v>
      </c>
      <c r="E43" s="7">
        <v>1.6402405686167305</v>
      </c>
      <c r="F43" s="25">
        <v>41.80790960451977</v>
      </c>
      <c r="H43" s="7">
        <v>4.026402640264026</v>
      </c>
      <c r="I43" s="7">
        <v>20.660066006600662</v>
      </c>
      <c r="J43" s="7">
        <v>15.709570957095709</v>
      </c>
      <c r="K43" s="7">
        <v>2.838283828382838</v>
      </c>
      <c r="L43" s="25">
        <v>43.23432343234324</v>
      </c>
    </row>
    <row r="44" spans="1:12" ht="12.75">
      <c r="A44" t="s">
        <v>149</v>
      </c>
      <c r="B44" s="7">
        <v>1.6037907782030254</v>
      </c>
      <c r="C44" s="7">
        <v>1.330417350100237</v>
      </c>
      <c r="D44" s="7">
        <v>0.2369236376890833</v>
      </c>
      <c r="E44" s="7">
        <v>0.10934937124111535</v>
      </c>
      <c r="F44" s="25">
        <v>3.280481137233461</v>
      </c>
      <c r="H44" s="7">
        <v>0.528052805280528</v>
      </c>
      <c r="I44" s="7">
        <v>1.65016501650165</v>
      </c>
      <c r="J44" s="7">
        <v>0.33003300330033003</v>
      </c>
      <c r="K44" s="7">
        <v>0.066006600660066</v>
      </c>
      <c r="L44" s="25">
        <v>2.5742574257425743</v>
      </c>
    </row>
    <row r="45" spans="1:12" ht="12.75">
      <c r="A45" t="s">
        <v>150</v>
      </c>
      <c r="B45" s="7">
        <v>1.4397667213413523</v>
      </c>
      <c r="C45" s="7">
        <v>0.7654455986878075</v>
      </c>
      <c r="D45" s="7">
        <v>0.10934937124111535</v>
      </c>
      <c r="E45" s="7">
        <v>0.054674685620557675</v>
      </c>
      <c r="F45" s="25">
        <v>2.369236376890833</v>
      </c>
      <c r="H45" s="7">
        <v>2.112211221122112</v>
      </c>
      <c r="I45" s="7">
        <v>1.7161716171617163</v>
      </c>
      <c r="J45" s="7">
        <v>0.33003300330033003</v>
      </c>
      <c r="K45" s="7">
        <v>0.19801980198019803</v>
      </c>
      <c r="L45" s="25">
        <v>4.356435643564356</v>
      </c>
    </row>
    <row r="46" spans="1:12" ht="12.75">
      <c r="A46" t="s">
        <v>151</v>
      </c>
      <c r="B46" s="7">
        <v>0.5285219609987243</v>
      </c>
      <c r="C46" s="7">
        <v>0.7107709130672498</v>
      </c>
      <c r="D46" s="7">
        <v>0.20047384727537818</v>
      </c>
      <c r="E46" s="7">
        <v>0.07289958082741024</v>
      </c>
      <c r="F46" s="25">
        <v>1.5126663021687625</v>
      </c>
      <c r="H46" s="7">
        <v>0.19801980198019803</v>
      </c>
      <c r="I46" s="7">
        <v>1.4521452145214522</v>
      </c>
      <c r="J46" s="7">
        <v>0.528052805280528</v>
      </c>
      <c r="K46" s="7">
        <v>0.066006600660066</v>
      </c>
      <c r="L46" s="25">
        <v>2.2442244224422443</v>
      </c>
    </row>
    <row r="47" spans="1:12" ht="12.75">
      <c r="A47" t="s">
        <v>152</v>
      </c>
      <c r="B47" s="7">
        <v>2.606160014579916</v>
      </c>
      <c r="C47" s="7">
        <v>0.6378713322398396</v>
      </c>
      <c r="D47" s="7">
        <v>0.01822489520685256</v>
      </c>
      <c r="E47" s="7">
        <v>0.01822489520685256</v>
      </c>
      <c r="F47" s="25">
        <v>3.280481137233461</v>
      </c>
      <c r="H47" s="7">
        <v>1.914191419141914</v>
      </c>
      <c r="I47" s="7">
        <v>1.056105610561056</v>
      </c>
      <c r="J47" s="7">
        <v>0.132013201320132</v>
      </c>
      <c r="K47" s="7">
        <v>0</v>
      </c>
      <c r="L47" s="25">
        <v>3.102310231023102</v>
      </c>
    </row>
    <row r="48" spans="1:12" ht="12.75">
      <c r="A48" t="s">
        <v>153</v>
      </c>
      <c r="B48" s="7">
        <v>20.849280116639328</v>
      </c>
      <c r="C48" s="7">
        <v>5.5768179332968835</v>
      </c>
      <c r="D48" s="7">
        <v>0.5649717514124294</v>
      </c>
      <c r="E48" s="7">
        <v>0.03644979041370512</v>
      </c>
      <c r="F48" s="25">
        <v>27.02751959176235</v>
      </c>
      <c r="H48" s="7">
        <v>11.08910891089109</v>
      </c>
      <c r="I48" s="7">
        <v>7.194719471947194</v>
      </c>
      <c r="J48" s="7">
        <v>1.1221122112211221</v>
      </c>
      <c r="K48" s="7">
        <v>0.132013201320132</v>
      </c>
      <c r="L48" s="25">
        <v>19.537953795379536</v>
      </c>
    </row>
    <row r="49" spans="1:12" ht="12.75">
      <c r="A49" s="5" t="s">
        <v>60</v>
      </c>
      <c r="B49" s="25">
        <v>41.00601421541826</v>
      </c>
      <c r="C49" s="25">
        <v>41.27938764352105</v>
      </c>
      <c r="D49" s="25">
        <v>15.217787497721888</v>
      </c>
      <c r="E49" s="25">
        <v>2.4968106433388004</v>
      </c>
      <c r="F49" s="25">
        <v>100</v>
      </c>
      <c r="H49" s="25">
        <v>27.920792079207924</v>
      </c>
      <c r="I49" s="25">
        <v>46.53465346534654</v>
      </c>
      <c r="J49" s="25">
        <v>21.51815181518152</v>
      </c>
      <c r="K49" s="25">
        <v>4.026402640264026</v>
      </c>
      <c r="L49" s="25">
        <v>100</v>
      </c>
    </row>
    <row r="50" spans="1:12" ht="12.75">
      <c r="A50" s="30"/>
      <c r="B50" s="31"/>
      <c r="C50" s="31"/>
      <c r="D50" s="31"/>
      <c r="E50" s="31"/>
      <c r="F50" s="31"/>
      <c r="G50" s="4"/>
      <c r="H50" s="31"/>
      <c r="I50" s="31"/>
      <c r="J50" s="31"/>
      <c r="K50" s="31"/>
      <c r="L50" s="31"/>
    </row>
    <row r="52" ht="12.75">
      <c r="A52" t="s">
        <v>157</v>
      </c>
    </row>
  </sheetData>
  <mergeCells count="8">
    <mergeCell ref="B40:L40"/>
    <mergeCell ref="B29:L29"/>
    <mergeCell ref="B18:L18"/>
    <mergeCell ref="B7:L7"/>
    <mergeCell ref="B4:E4"/>
    <mergeCell ref="H4:K4"/>
    <mergeCell ref="H3:L3"/>
    <mergeCell ref="A3:F3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2" sqref="A2"/>
    </sheetView>
  </sheetViews>
  <sheetFormatPr defaultColWidth="9.140625" defaultRowHeight="12.75"/>
  <cols>
    <col min="1" max="1" width="26.421875" style="0" bestFit="1" customWidth="1"/>
    <col min="3" max="3" width="4.7109375" style="0" customWidth="1"/>
    <col min="5" max="5" width="4.7109375" style="0" customWidth="1"/>
  </cols>
  <sheetData>
    <row r="1" ht="12.75">
      <c r="A1" s="34" t="s">
        <v>304</v>
      </c>
    </row>
    <row r="3" spans="1:6" ht="12.75">
      <c r="A3" s="1"/>
      <c r="B3" s="1"/>
      <c r="C3" s="1"/>
      <c r="D3" s="1"/>
      <c r="E3" s="1"/>
      <c r="F3" s="1" t="s">
        <v>20</v>
      </c>
    </row>
    <row r="4" spans="4:6" ht="12.75">
      <c r="D4" t="s">
        <v>17</v>
      </c>
      <c r="F4" t="s">
        <v>171</v>
      </c>
    </row>
    <row r="5" spans="1:6" ht="12.75">
      <c r="A5" s="4" t="s">
        <v>172</v>
      </c>
      <c r="B5" s="4" t="s">
        <v>22</v>
      </c>
      <c r="C5" s="4"/>
      <c r="D5" s="4" t="s">
        <v>169</v>
      </c>
      <c r="E5" s="4"/>
      <c r="F5" s="4" t="s">
        <v>170</v>
      </c>
    </row>
    <row r="7" spans="2:6" ht="12.75">
      <c r="B7" s="73" t="s">
        <v>168</v>
      </c>
      <c r="C7" s="73"/>
      <c r="D7" s="73"/>
      <c r="E7" s="73"/>
      <c r="F7" s="73"/>
    </row>
    <row r="9" spans="1:6" ht="12.75">
      <c r="A9" t="s">
        <v>165</v>
      </c>
      <c r="B9" s="26">
        <v>5.27199155149963</v>
      </c>
      <c r="C9" s="26"/>
      <c r="D9" s="26">
        <v>9.487640493372638</v>
      </c>
      <c r="E9" s="26"/>
      <c r="F9" s="26">
        <v>7.911970092602383</v>
      </c>
    </row>
    <row r="10" spans="1:6" ht="12.75">
      <c r="A10" t="s">
        <v>167</v>
      </c>
      <c r="B10" s="26">
        <v>20.408992359150755</v>
      </c>
      <c r="C10" s="26"/>
      <c r="D10" s="26">
        <v>12.515281871212984</v>
      </c>
      <c r="E10" s="26"/>
      <c r="F10" s="26">
        <v>23.510382294931148</v>
      </c>
    </row>
    <row r="11" spans="1:6" ht="12.75">
      <c r="A11" t="s">
        <v>166</v>
      </c>
      <c r="B11" s="26">
        <v>19.860519183667225</v>
      </c>
      <c r="C11" s="26"/>
      <c r="D11" s="26">
        <v>8.147659385822418</v>
      </c>
      <c r="E11" s="26"/>
      <c r="F11" s="26">
        <v>21.366055022465297</v>
      </c>
    </row>
    <row r="12" spans="2:6" ht="12.75">
      <c r="B12" s="26"/>
      <c r="C12" s="26"/>
      <c r="D12" s="26"/>
      <c r="E12" s="26"/>
      <c r="F12" s="26"/>
    </row>
    <row r="13" spans="2:6" ht="12.75">
      <c r="B13" s="73" t="s">
        <v>164</v>
      </c>
      <c r="C13" s="73"/>
      <c r="D13" s="73"/>
      <c r="E13" s="73"/>
      <c r="F13" s="73"/>
    </row>
    <row r="14" spans="2:6" ht="12.75">
      <c r="B14" s="26"/>
      <c r="C14" s="26"/>
      <c r="D14" s="26"/>
      <c r="E14" s="26"/>
      <c r="F14" s="26"/>
    </row>
    <row r="15" spans="1:6" ht="12.75">
      <c r="A15" t="s">
        <v>165</v>
      </c>
      <c r="B15" s="28">
        <v>0.9991247935429952</v>
      </c>
      <c r="C15" s="28"/>
      <c r="D15" s="28">
        <v>0.9950320001125624</v>
      </c>
      <c r="E15" s="28"/>
      <c r="F15" s="28">
        <v>0.9967076709845785</v>
      </c>
    </row>
    <row r="16" spans="1:6" ht="12.75">
      <c r="A16" t="s">
        <v>167</v>
      </c>
      <c r="B16" s="28">
        <v>0.9643773799097823</v>
      </c>
      <c r="C16" s="28"/>
      <c r="D16" s="28">
        <v>0.9906810341335851</v>
      </c>
      <c r="E16" s="28"/>
      <c r="F16" s="28">
        <v>0.9632891185116566</v>
      </c>
    </row>
    <row r="17" spans="1:6" ht="12.75">
      <c r="A17" t="s">
        <v>166</v>
      </c>
      <c r="B17" s="28">
        <v>0.9618673062779837</v>
      </c>
      <c r="C17" s="28"/>
      <c r="D17" s="28">
        <v>0.9951803030282799</v>
      </c>
      <c r="E17" s="28"/>
      <c r="F17" s="28">
        <v>0.9685628394400801</v>
      </c>
    </row>
    <row r="18" spans="1:6" ht="12.75">
      <c r="A18" s="4"/>
      <c r="B18" s="4"/>
      <c r="C18" s="4"/>
      <c r="D18" s="4"/>
      <c r="E18" s="4"/>
      <c r="F18" s="4"/>
    </row>
  </sheetData>
  <mergeCells count="2">
    <mergeCell ref="B7:F7"/>
    <mergeCell ref="B13:F13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2" sqref="A2"/>
    </sheetView>
  </sheetViews>
  <sheetFormatPr defaultColWidth="9.140625" defaultRowHeight="12.75"/>
  <cols>
    <col min="1" max="1" width="39.28125" style="0" customWidth="1"/>
    <col min="2" max="4" width="13.7109375" style="0" customWidth="1"/>
    <col min="6" max="8" width="13.7109375" style="0" customWidth="1"/>
  </cols>
  <sheetData>
    <row r="1" ht="12.75">
      <c r="A1" s="34" t="s">
        <v>251</v>
      </c>
    </row>
    <row r="2" ht="12.75">
      <c r="A2" s="34"/>
    </row>
    <row r="3" spans="1:8" ht="12.75">
      <c r="A3" s="1"/>
      <c r="B3" s="94" t="s">
        <v>22</v>
      </c>
      <c r="C3" s="94"/>
      <c r="D3" s="94"/>
      <c r="E3" s="1"/>
      <c r="F3" s="94" t="s">
        <v>252</v>
      </c>
      <c r="G3" s="94"/>
      <c r="H3" s="94"/>
    </row>
    <row r="4" spans="1:8" ht="12.75">
      <c r="A4" s="2"/>
      <c r="B4" s="2" t="s">
        <v>253</v>
      </c>
      <c r="C4" s="2" t="s">
        <v>254</v>
      </c>
      <c r="D4" s="2" t="s">
        <v>253</v>
      </c>
      <c r="E4" s="2"/>
      <c r="F4" s="2" t="s">
        <v>253</v>
      </c>
      <c r="G4" s="2" t="s">
        <v>254</v>
      </c>
      <c r="H4" s="2" t="s">
        <v>253</v>
      </c>
    </row>
    <row r="5" spans="1:8" ht="12.75">
      <c r="A5" s="4" t="s">
        <v>255</v>
      </c>
      <c r="B5" s="4" t="s">
        <v>256</v>
      </c>
      <c r="C5" s="4" t="s">
        <v>21</v>
      </c>
      <c r="D5" s="4" t="s">
        <v>21</v>
      </c>
      <c r="E5" s="4"/>
      <c r="F5" s="4" t="s">
        <v>256</v>
      </c>
      <c r="G5" s="4" t="s">
        <v>21</v>
      </c>
      <c r="H5" s="4" t="s">
        <v>21</v>
      </c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97" t="s">
        <v>168</v>
      </c>
      <c r="C7" s="97"/>
      <c r="D7" s="97"/>
      <c r="E7" s="97"/>
      <c r="F7" s="97"/>
      <c r="G7" s="97"/>
      <c r="H7" s="97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15" t="s">
        <v>257</v>
      </c>
      <c r="B9" s="2"/>
      <c r="C9" s="2"/>
      <c r="D9" s="2"/>
      <c r="E9" s="2"/>
      <c r="F9" s="2"/>
      <c r="G9" s="2"/>
      <c r="H9" s="2"/>
    </row>
    <row r="10" spans="1:8" ht="12.75">
      <c r="A10" s="2" t="s">
        <v>258</v>
      </c>
      <c r="B10" s="47">
        <v>0.8</v>
      </c>
      <c r="C10" s="44">
        <v>1.5</v>
      </c>
      <c r="D10" s="44">
        <v>0.8</v>
      </c>
      <c r="E10" s="44"/>
      <c r="F10" s="42">
        <v>2.6</v>
      </c>
      <c r="G10" s="42">
        <v>1.7</v>
      </c>
      <c r="H10" s="42">
        <v>0.9</v>
      </c>
    </row>
    <row r="11" spans="1:8" ht="12.75">
      <c r="A11" s="2" t="s">
        <v>259</v>
      </c>
      <c r="B11" s="48">
        <v>0.4</v>
      </c>
      <c r="C11" s="44">
        <v>2.3</v>
      </c>
      <c r="D11" s="44">
        <v>2.7</v>
      </c>
      <c r="E11" s="44"/>
      <c r="F11" s="42">
        <v>0.5</v>
      </c>
      <c r="G11" s="42">
        <v>1.8</v>
      </c>
      <c r="H11" s="45">
        <v>2.3</v>
      </c>
    </row>
    <row r="12" spans="1:8" ht="12.75">
      <c r="A12" s="2" t="s">
        <v>260</v>
      </c>
      <c r="B12" s="42">
        <v>2.5</v>
      </c>
      <c r="C12" s="45">
        <v>8.7</v>
      </c>
      <c r="D12" s="45">
        <v>6.3</v>
      </c>
      <c r="E12" s="44"/>
      <c r="F12" s="42">
        <v>2.6</v>
      </c>
      <c r="G12" s="42">
        <v>7.4</v>
      </c>
      <c r="H12" s="45">
        <v>6.8</v>
      </c>
    </row>
    <row r="14" spans="1:8" ht="12.75">
      <c r="A14" s="16" t="s">
        <v>261</v>
      </c>
      <c r="B14" s="47"/>
      <c r="C14" s="44"/>
      <c r="D14" s="44"/>
      <c r="E14" s="44"/>
      <c r="F14" s="42"/>
      <c r="G14" s="42"/>
      <c r="H14" s="45"/>
    </row>
    <row r="15" spans="1:8" ht="12.75">
      <c r="A15" s="2" t="s">
        <v>262</v>
      </c>
      <c r="B15" s="47">
        <v>0.8</v>
      </c>
      <c r="C15" s="44">
        <v>16.3</v>
      </c>
      <c r="D15" s="44">
        <v>16.1</v>
      </c>
      <c r="E15" s="44"/>
      <c r="F15" s="42">
        <v>3.8</v>
      </c>
      <c r="G15" s="42">
        <v>7.1</v>
      </c>
      <c r="H15" s="45">
        <v>6.7</v>
      </c>
    </row>
    <row r="16" spans="1:8" ht="12.75">
      <c r="A16" s="2" t="s">
        <v>263</v>
      </c>
      <c r="B16" s="42">
        <v>0.9</v>
      </c>
      <c r="C16" s="45">
        <v>8</v>
      </c>
      <c r="D16" s="45">
        <v>7.8</v>
      </c>
      <c r="E16" s="44"/>
      <c r="F16" s="42">
        <v>0.4</v>
      </c>
      <c r="G16" s="42">
        <v>1.9</v>
      </c>
      <c r="H16" s="45">
        <v>2</v>
      </c>
    </row>
    <row r="18" spans="1:8" ht="12.75">
      <c r="A18" s="15" t="s">
        <v>264</v>
      </c>
      <c r="B18" s="47"/>
      <c r="C18" s="44"/>
      <c r="D18" s="44"/>
      <c r="E18" s="44"/>
      <c r="F18" s="47"/>
      <c r="G18" s="47"/>
      <c r="H18" s="44"/>
    </row>
    <row r="19" spans="1:8" ht="12.75">
      <c r="A19" s="2" t="s">
        <v>265</v>
      </c>
      <c r="B19" s="42">
        <v>4.3</v>
      </c>
      <c r="C19" s="45">
        <v>20.8</v>
      </c>
      <c r="D19" s="45">
        <v>19.4</v>
      </c>
      <c r="E19" s="44"/>
      <c r="F19" s="42">
        <v>8.4</v>
      </c>
      <c r="G19" s="42">
        <v>11.5</v>
      </c>
      <c r="H19" s="45">
        <v>7.9</v>
      </c>
    </row>
    <row r="20" spans="1:8" ht="12.75">
      <c r="A20" s="2" t="s">
        <v>266</v>
      </c>
      <c r="B20" s="42">
        <v>6</v>
      </c>
      <c r="C20" s="45">
        <v>17.6</v>
      </c>
      <c r="D20" s="45">
        <v>14.6</v>
      </c>
      <c r="E20" s="44"/>
      <c r="F20" s="42">
        <v>7</v>
      </c>
      <c r="G20" s="42">
        <v>10.6</v>
      </c>
      <c r="H20" s="45">
        <v>9.3</v>
      </c>
    </row>
    <row r="21" spans="1:8" ht="12.75">
      <c r="A21" s="2"/>
      <c r="B21" s="47"/>
      <c r="C21" s="44"/>
      <c r="D21" s="44"/>
      <c r="E21" s="44"/>
      <c r="F21" s="47"/>
      <c r="G21" s="47"/>
      <c r="H21" s="44"/>
    </row>
    <row r="22" spans="1:8" ht="12.75">
      <c r="A22" s="15" t="s">
        <v>267</v>
      </c>
      <c r="B22" s="47"/>
      <c r="C22" s="44"/>
      <c r="D22" s="44"/>
      <c r="E22" s="44"/>
      <c r="F22" s="47"/>
      <c r="G22" s="47"/>
      <c r="H22" s="44"/>
    </row>
    <row r="23" spans="1:8" ht="12.75">
      <c r="A23" s="2" t="s">
        <v>268</v>
      </c>
      <c r="B23" s="47">
        <v>4</v>
      </c>
      <c r="C23" s="44">
        <v>9.7</v>
      </c>
      <c r="D23" s="44">
        <v>7.1</v>
      </c>
      <c r="E23" s="44"/>
      <c r="F23" s="42">
        <v>5.9</v>
      </c>
      <c r="G23" s="42">
        <v>7.8</v>
      </c>
      <c r="H23" s="45">
        <v>10.5</v>
      </c>
    </row>
    <row r="24" spans="1:8" ht="12.75">
      <c r="A24" s="2" t="s">
        <v>269</v>
      </c>
      <c r="B24" s="42">
        <v>7.7</v>
      </c>
      <c r="C24" s="45">
        <v>18.3</v>
      </c>
      <c r="D24" s="45">
        <v>14.9</v>
      </c>
      <c r="E24" s="44"/>
      <c r="F24" s="42">
        <v>10</v>
      </c>
      <c r="G24" s="42">
        <v>13.7</v>
      </c>
      <c r="H24" s="45">
        <v>9.9</v>
      </c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</sheetData>
  <mergeCells count="3">
    <mergeCell ref="B7:H7"/>
    <mergeCell ref="B3:D3"/>
    <mergeCell ref="F3:H3"/>
  </mergeCells>
  <printOptions/>
  <pageMargins left="0.7480314960629921" right="0.7480314960629921" top="1.1811023622047245" bottom="0.787401574803149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2" sqref="A2"/>
    </sheetView>
  </sheetViews>
  <sheetFormatPr defaultColWidth="9.140625" defaultRowHeight="12.75"/>
  <cols>
    <col min="1" max="1" width="51.140625" style="0" customWidth="1"/>
    <col min="2" max="3" width="13.7109375" style="0" customWidth="1"/>
    <col min="4" max="4" width="12.8515625" style="0" customWidth="1"/>
    <col min="5" max="7" width="13.7109375" style="0" customWidth="1"/>
  </cols>
  <sheetData>
    <row r="1" ht="12.75">
      <c r="A1" s="34" t="s">
        <v>238</v>
      </c>
    </row>
    <row r="3" spans="1:7" ht="12.75">
      <c r="A3" s="1"/>
      <c r="B3" s="94" t="s">
        <v>239</v>
      </c>
      <c r="C3" s="94"/>
      <c r="D3" s="94"/>
      <c r="E3" s="2"/>
      <c r="F3" s="2"/>
      <c r="G3" s="2"/>
    </row>
    <row r="4" spans="1:7" ht="12.75">
      <c r="A4" s="34"/>
      <c r="B4" s="4" t="s">
        <v>240</v>
      </c>
      <c r="C4" s="4" t="s">
        <v>241</v>
      </c>
      <c r="D4" s="4" t="s">
        <v>240</v>
      </c>
      <c r="E4" s="2"/>
      <c r="F4" s="2"/>
      <c r="G4" s="2"/>
    </row>
    <row r="5" spans="2:7" ht="12.75">
      <c r="B5" s="94" t="s">
        <v>242</v>
      </c>
      <c r="C5" s="94"/>
      <c r="D5" s="94"/>
      <c r="E5" s="2"/>
      <c r="F5" s="2"/>
      <c r="G5" s="2"/>
    </row>
    <row r="6" spans="1:7" ht="12.75">
      <c r="A6" s="4" t="s">
        <v>243</v>
      </c>
      <c r="B6" s="4" t="s">
        <v>241</v>
      </c>
      <c r="C6" s="4" t="s">
        <v>244</v>
      </c>
      <c r="D6" s="4" t="s">
        <v>244</v>
      </c>
      <c r="E6" s="2"/>
      <c r="F6" s="2"/>
      <c r="G6" s="2"/>
    </row>
    <row r="7" ht="12.75">
      <c r="A7" s="2"/>
    </row>
    <row r="8" spans="1:7" ht="12.75">
      <c r="A8" s="2"/>
      <c r="B8" s="98" t="s">
        <v>245</v>
      </c>
      <c r="C8" s="98"/>
      <c r="D8" s="98"/>
      <c r="E8" s="2"/>
      <c r="F8" s="2"/>
      <c r="G8" s="2"/>
    </row>
    <row r="9" spans="2:7" ht="12.75">
      <c r="B9" s="73" t="s">
        <v>246</v>
      </c>
      <c r="C9" s="73"/>
      <c r="D9" s="73"/>
      <c r="E9" s="2"/>
      <c r="F9" s="2"/>
      <c r="G9" s="2"/>
    </row>
    <row r="10" spans="2:7" ht="12.75">
      <c r="B10" s="2"/>
      <c r="C10" s="2"/>
      <c r="D10" s="2"/>
      <c r="E10" s="42"/>
      <c r="F10" s="42"/>
      <c r="G10" s="42"/>
    </row>
    <row r="11" spans="1:7" ht="12.75">
      <c r="A11" s="43" t="s">
        <v>247</v>
      </c>
      <c r="B11" s="44">
        <v>3.2</v>
      </c>
      <c r="C11" s="44">
        <v>3.08</v>
      </c>
      <c r="D11" s="44">
        <v>0.81</v>
      </c>
      <c r="E11" s="42"/>
      <c r="F11" s="42"/>
      <c r="G11" s="45"/>
    </row>
    <row r="12" spans="1:7" ht="12.75">
      <c r="A12" s="2"/>
      <c r="B12" s="44"/>
      <c r="C12" s="44"/>
      <c r="D12" s="44"/>
      <c r="E12" s="42"/>
      <c r="F12" s="42"/>
      <c r="G12" s="45"/>
    </row>
    <row r="13" spans="1:4" ht="12.75">
      <c r="A13" s="43" t="s">
        <v>248</v>
      </c>
      <c r="B13" s="44">
        <v>3.55</v>
      </c>
      <c r="C13" s="44">
        <v>3.42</v>
      </c>
      <c r="D13" s="44">
        <v>0.93</v>
      </c>
    </row>
    <row r="14" spans="1:7" ht="12.75">
      <c r="A14" s="2"/>
      <c r="B14" s="45"/>
      <c r="C14" s="45"/>
      <c r="D14" s="44"/>
      <c r="E14" s="42"/>
      <c r="F14" s="42"/>
      <c r="G14" s="45"/>
    </row>
    <row r="15" spans="1:7" ht="12.75">
      <c r="A15" s="43" t="s">
        <v>249</v>
      </c>
      <c r="B15" s="26">
        <v>3.57</v>
      </c>
      <c r="C15" s="26">
        <v>3.43</v>
      </c>
      <c r="D15" s="26">
        <v>0.93</v>
      </c>
      <c r="E15" s="42"/>
      <c r="F15" s="42"/>
      <c r="G15" s="45"/>
    </row>
    <row r="16" spans="1:7" ht="12.75">
      <c r="A16" s="16"/>
      <c r="B16" s="44"/>
      <c r="C16" s="44"/>
      <c r="D16" s="44"/>
      <c r="E16" s="42"/>
      <c r="F16" s="42"/>
      <c r="G16" s="45"/>
    </row>
    <row r="17" spans="1:4" ht="12.75">
      <c r="A17" s="43" t="s">
        <v>250</v>
      </c>
      <c r="B17" s="44">
        <v>3.66</v>
      </c>
      <c r="C17" s="44">
        <v>3.52</v>
      </c>
      <c r="D17" s="44">
        <v>1.03</v>
      </c>
    </row>
    <row r="18" spans="1:7" ht="12.75">
      <c r="A18" s="30"/>
      <c r="B18" s="46"/>
      <c r="C18" s="46"/>
      <c r="D18" s="46"/>
      <c r="E18" s="47"/>
      <c r="F18" s="47"/>
      <c r="G18" s="44"/>
    </row>
    <row r="19" spans="1:7" ht="12.75">
      <c r="A19" s="2"/>
      <c r="B19" s="45"/>
      <c r="C19" s="45"/>
      <c r="D19" s="44"/>
      <c r="E19" s="42"/>
      <c r="F19" s="42"/>
      <c r="G19" s="45"/>
    </row>
    <row r="20" spans="1:7" ht="12.75">
      <c r="A20" s="2"/>
      <c r="B20" s="45"/>
      <c r="C20" s="45"/>
      <c r="D20" s="44"/>
      <c r="E20" s="42"/>
      <c r="F20" s="42"/>
      <c r="G20" s="45"/>
    </row>
    <row r="21" spans="1:7" ht="12.75">
      <c r="A21" s="2"/>
      <c r="B21" s="44"/>
      <c r="C21" s="44"/>
      <c r="D21" s="44"/>
      <c r="E21" s="47"/>
      <c r="F21" s="47"/>
      <c r="G21" s="44"/>
    </row>
    <row r="22" spans="1:7" ht="12.75">
      <c r="A22" s="15"/>
      <c r="B22" s="44"/>
      <c r="C22" s="44"/>
      <c r="D22" s="44"/>
      <c r="E22" s="47"/>
      <c r="F22" s="47"/>
      <c r="G22" s="44"/>
    </row>
    <row r="23" spans="1:7" ht="12.75">
      <c r="A23" s="2"/>
      <c r="B23" s="44"/>
      <c r="C23" s="44"/>
      <c r="D23" s="44"/>
      <c r="E23" s="42"/>
      <c r="F23" s="42"/>
      <c r="G23" s="45"/>
    </row>
    <row r="24" spans="1:7" ht="12.75">
      <c r="A24" s="2"/>
      <c r="B24" s="45"/>
      <c r="C24" s="45"/>
      <c r="D24" s="44"/>
      <c r="E24" s="42"/>
      <c r="F24" s="42"/>
      <c r="G24" s="45"/>
    </row>
    <row r="25" spans="1:7" ht="12.75">
      <c r="A25" s="2"/>
      <c r="B25" s="2"/>
      <c r="C25" s="2"/>
      <c r="D25" s="2"/>
      <c r="E25" s="2"/>
      <c r="F25" s="2"/>
      <c r="G25" s="2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</sheetData>
  <mergeCells count="4">
    <mergeCell ref="B3:D3"/>
    <mergeCell ref="B9:D9"/>
    <mergeCell ref="B8:D8"/>
    <mergeCell ref="B5:D5"/>
  </mergeCells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3" max="3" width="43.421875" style="0" bestFit="1" customWidth="1"/>
    <col min="4" max="4" width="10.57421875" style="0" bestFit="1" customWidth="1"/>
  </cols>
  <sheetData>
    <row r="1" ht="12.75">
      <c r="A1" s="34" t="s">
        <v>195</v>
      </c>
    </row>
    <row r="3" spans="1:4" ht="12.75">
      <c r="A3" s="1"/>
      <c r="B3" s="1"/>
      <c r="C3" s="1"/>
      <c r="D3" s="27" t="s">
        <v>236</v>
      </c>
    </row>
    <row r="4" spans="1:4" ht="12.75">
      <c r="A4" s="2" t="s">
        <v>233</v>
      </c>
      <c r="B4" s="2"/>
      <c r="C4" s="2"/>
      <c r="D4" s="37" t="s">
        <v>237</v>
      </c>
    </row>
    <row r="5" spans="1:4" ht="12.75">
      <c r="A5" s="4" t="s">
        <v>234</v>
      </c>
      <c r="B5" s="4" t="s">
        <v>196</v>
      </c>
      <c r="C5" s="4" t="s">
        <v>197</v>
      </c>
      <c r="D5" s="38" t="s">
        <v>235</v>
      </c>
    </row>
    <row r="6" spans="1:4" ht="12.75">
      <c r="A6" s="36">
        <v>1</v>
      </c>
      <c r="B6" s="36" t="s">
        <v>198</v>
      </c>
      <c r="C6" t="s">
        <v>199</v>
      </c>
      <c r="D6">
        <v>84</v>
      </c>
    </row>
    <row r="7" spans="1:4" ht="12.75">
      <c r="A7" s="36">
        <v>2</v>
      </c>
      <c r="B7" s="36" t="s">
        <v>200</v>
      </c>
      <c r="C7" t="s">
        <v>201</v>
      </c>
      <c r="D7">
        <v>77</v>
      </c>
    </row>
    <row r="8" spans="1:4" ht="12.75">
      <c r="A8" s="36">
        <v>3</v>
      </c>
      <c r="B8" s="36" t="s">
        <v>202</v>
      </c>
      <c r="C8" t="s">
        <v>203</v>
      </c>
      <c r="D8">
        <v>6</v>
      </c>
    </row>
    <row r="9" spans="1:4" ht="12.75">
      <c r="A9" s="36">
        <v>4</v>
      </c>
      <c r="B9" s="36" t="s">
        <v>204</v>
      </c>
      <c r="C9" t="s">
        <v>205</v>
      </c>
      <c r="D9">
        <v>196</v>
      </c>
    </row>
    <row r="10" spans="1:4" ht="12.75">
      <c r="A10" s="36">
        <v>5</v>
      </c>
      <c r="B10" s="36" t="s">
        <v>206</v>
      </c>
      <c r="C10" t="s">
        <v>207</v>
      </c>
      <c r="D10">
        <v>14</v>
      </c>
    </row>
    <row r="11" spans="1:4" ht="12.75">
      <c r="A11" s="36">
        <v>6</v>
      </c>
      <c r="B11" s="36" t="s">
        <v>208</v>
      </c>
      <c r="C11" t="s">
        <v>209</v>
      </c>
      <c r="D11">
        <v>7</v>
      </c>
    </row>
    <row r="12" spans="1:4" ht="12.75">
      <c r="A12" s="36">
        <v>7</v>
      </c>
      <c r="B12" s="36" t="s">
        <v>210</v>
      </c>
      <c r="C12" t="s">
        <v>211</v>
      </c>
      <c r="D12">
        <v>100</v>
      </c>
    </row>
    <row r="13" spans="1:4" ht="12.75">
      <c r="A13" s="36">
        <v>8</v>
      </c>
      <c r="B13" s="36" t="s">
        <v>212</v>
      </c>
      <c r="C13" t="s">
        <v>213</v>
      </c>
      <c r="D13">
        <v>28</v>
      </c>
    </row>
    <row r="14" spans="1:4" ht="12.75">
      <c r="A14" s="36">
        <v>9</v>
      </c>
      <c r="B14" s="36" t="s">
        <v>214</v>
      </c>
      <c r="C14" t="s">
        <v>215</v>
      </c>
      <c r="D14">
        <v>56</v>
      </c>
    </row>
    <row r="15" spans="1:4" ht="12.75">
      <c r="A15" s="36">
        <v>10</v>
      </c>
      <c r="B15" s="36" t="s">
        <v>216</v>
      </c>
      <c r="C15" t="s">
        <v>217</v>
      </c>
      <c r="D15">
        <v>180</v>
      </c>
    </row>
    <row r="16" spans="1:4" ht="12.75">
      <c r="A16" s="36">
        <v>11</v>
      </c>
      <c r="B16" s="36" t="s">
        <v>218</v>
      </c>
      <c r="C16" t="s">
        <v>219</v>
      </c>
      <c r="D16">
        <v>16</v>
      </c>
    </row>
    <row r="17" spans="1:4" ht="12.75">
      <c r="A17" s="36">
        <v>12</v>
      </c>
      <c r="B17" s="36" t="s">
        <v>220</v>
      </c>
      <c r="C17" t="s">
        <v>221</v>
      </c>
      <c r="D17">
        <v>24</v>
      </c>
    </row>
    <row r="18" spans="1:4" ht="12.75">
      <c r="A18" s="36">
        <v>13</v>
      </c>
      <c r="B18" s="36" t="s">
        <v>200</v>
      </c>
      <c r="C18" t="s">
        <v>222</v>
      </c>
      <c r="D18">
        <v>33</v>
      </c>
    </row>
    <row r="19" spans="1:4" ht="12.75">
      <c r="A19" s="36">
        <v>14</v>
      </c>
      <c r="B19" s="36" t="s">
        <v>223</v>
      </c>
      <c r="C19" t="s">
        <v>224</v>
      </c>
      <c r="D19">
        <v>20</v>
      </c>
    </row>
    <row r="20" spans="1:4" ht="12.75">
      <c r="A20" s="35" t="s">
        <v>225</v>
      </c>
      <c r="B20" s="35"/>
      <c r="C20" s="35"/>
      <c r="D20" s="35">
        <v>817</v>
      </c>
    </row>
    <row r="22" ht="12.75">
      <c r="A22" s="39" t="s">
        <v>226</v>
      </c>
    </row>
    <row r="23" ht="12.75">
      <c r="A23" s="39" t="s">
        <v>227</v>
      </c>
    </row>
    <row r="24" ht="12.75">
      <c r="A24" s="39" t="s">
        <v>228</v>
      </c>
    </row>
    <row r="25" ht="12.75">
      <c r="A25" s="39" t="s">
        <v>229</v>
      </c>
    </row>
    <row r="26" ht="12.75">
      <c r="A26" s="39" t="s">
        <v>230</v>
      </c>
    </row>
    <row r="27" ht="12.75">
      <c r="A27" s="39" t="s">
        <v>231</v>
      </c>
    </row>
    <row r="28" ht="12.75">
      <c r="A28" s="39" t="s">
        <v>232</v>
      </c>
    </row>
  </sheetData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workbookViewId="0" topLeftCell="A1">
      <selection activeCell="A2" sqref="A2"/>
    </sheetView>
  </sheetViews>
  <sheetFormatPr defaultColWidth="9.140625" defaultRowHeight="12.75"/>
  <cols>
    <col min="2" max="2" width="17.57421875" style="0" customWidth="1"/>
    <col min="11" max="11" width="4.7109375" style="0" customWidth="1"/>
    <col min="20" max="20" width="4.7109375" style="0" customWidth="1"/>
  </cols>
  <sheetData>
    <row r="1" ht="12.75">
      <c r="A1" s="34" t="s">
        <v>270</v>
      </c>
    </row>
    <row r="3" spans="1:28" ht="12.75">
      <c r="A3" s="1"/>
      <c r="B3" s="1"/>
      <c r="C3" s="94" t="s">
        <v>271</v>
      </c>
      <c r="D3" s="94"/>
      <c r="E3" s="94"/>
      <c r="F3" s="94"/>
      <c r="G3" s="94"/>
      <c r="H3" s="94"/>
      <c r="I3" s="94"/>
      <c r="J3" s="1"/>
      <c r="K3" s="1"/>
      <c r="L3" s="94" t="s">
        <v>271</v>
      </c>
      <c r="M3" s="94"/>
      <c r="N3" s="94"/>
      <c r="O3" s="94"/>
      <c r="P3" s="94"/>
      <c r="Q3" s="94"/>
      <c r="R3" s="94"/>
      <c r="S3" s="1"/>
      <c r="T3" s="1"/>
      <c r="U3" s="94" t="s">
        <v>271</v>
      </c>
      <c r="V3" s="94"/>
      <c r="W3" s="94"/>
      <c r="X3" s="94"/>
      <c r="Y3" s="94"/>
      <c r="Z3" s="94"/>
      <c r="AA3" s="94"/>
      <c r="AB3" s="1"/>
    </row>
    <row r="4" spans="2:28" ht="12.75">
      <c r="B4" t="s">
        <v>272</v>
      </c>
      <c r="C4" s="104" t="s">
        <v>273</v>
      </c>
      <c r="D4" s="104"/>
      <c r="E4" s="104" t="s">
        <v>274</v>
      </c>
      <c r="F4" s="104"/>
      <c r="G4" s="40" t="s">
        <v>275</v>
      </c>
      <c r="H4" s="104" t="s">
        <v>276</v>
      </c>
      <c r="I4" s="104"/>
      <c r="J4" s="40"/>
      <c r="L4" s="104" t="s">
        <v>273</v>
      </c>
      <c r="M4" s="104"/>
      <c r="N4" s="104" t="s">
        <v>274</v>
      </c>
      <c r="O4" s="104"/>
      <c r="P4" s="40" t="s">
        <v>275</v>
      </c>
      <c r="Q4" s="104" t="s">
        <v>276</v>
      </c>
      <c r="R4" s="104"/>
      <c r="S4" s="40"/>
      <c r="U4" s="104" t="s">
        <v>273</v>
      </c>
      <c r="V4" s="104"/>
      <c r="W4" s="104" t="s">
        <v>274</v>
      </c>
      <c r="X4" s="104"/>
      <c r="Y4" s="40" t="s">
        <v>275</v>
      </c>
      <c r="Z4" s="104" t="s">
        <v>276</v>
      </c>
      <c r="AA4" s="104"/>
      <c r="AB4" s="40"/>
    </row>
    <row r="5" spans="1:28" ht="12.75">
      <c r="A5" s="4" t="s">
        <v>277</v>
      </c>
      <c r="B5" s="4" t="s">
        <v>278</v>
      </c>
      <c r="C5" s="49" t="s">
        <v>279</v>
      </c>
      <c r="D5" s="49" t="s">
        <v>280</v>
      </c>
      <c r="E5" s="49" t="s">
        <v>281</v>
      </c>
      <c r="F5" s="49" t="s">
        <v>282</v>
      </c>
      <c r="G5" s="49" t="s">
        <v>283</v>
      </c>
      <c r="H5" s="49" t="s">
        <v>284</v>
      </c>
      <c r="I5" s="49" t="s">
        <v>285</v>
      </c>
      <c r="J5" s="49" t="s">
        <v>60</v>
      </c>
      <c r="L5" s="49" t="s">
        <v>279</v>
      </c>
      <c r="M5" s="49" t="s">
        <v>280</v>
      </c>
      <c r="N5" s="49" t="s">
        <v>281</v>
      </c>
      <c r="O5" s="49" t="s">
        <v>282</v>
      </c>
      <c r="P5" s="49" t="s">
        <v>283</v>
      </c>
      <c r="Q5" s="49" t="s">
        <v>284</v>
      </c>
      <c r="R5" s="49" t="s">
        <v>285</v>
      </c>
      <c r="S5" s="49" t="s">
        <v>60</v>
      </c>
      <c r="U5" s="49" t="s">
        <v>279</v>
      </c>
      <c r="V5" s="49" t="s">
        <v>280</v>
      </c>
      <c r="W5" s="49" t="s">
        <v>281</v>
      </c>
      <c r="X5" s="49" t="s">
        <v>282</v>
      </c>
      <c r="Y5" s="49" t="s">
        <v>283</v>
      </c>
      <c r="Z5" s="49" t="s">
        <v>284</v>
      </c>
      <c r="AA5" s="49" t="s">
        <v>285</v>
      </c>
      <c r="AB5" s="49" t="s">
        <v>60</v>
      </c>
    </row>
    <row r="6" spans="3:27" ht="12.75">
      <c r="C6" s="73" t="s">
        <v>286</v>
      </c>
      <c r="D6" s="73"/>
      <c r="E6" s="73"/>
      <c r="F6" s="73"/>
      <c r="G6" s="73"/>
      <c r="H6" s="73"/>
      <c r="I6" s="73"/>
      <c r="L6" s="73" t="s">
        <v>287</v>
      </c>
      <c r="M6" s="73"/>
      <c r="N6" s="73"/>
      <c r="O6" s="73"/>
      <c r="P6" s="73"/>
      <c r="Q6" s="73"/>
      <c r="R6" s="73"/>
      <c r="U6" s="73" t="s">
        <v>288</v>
      </c>
      <c r="V6" s="73"/>
      <c r="W6" s="73"/>
      <c r="X6" s="73"/>
      <c r="Y6" s="73"/>
      <c r="Z6" s="73"/>
      <c r="AA6" s="73"/>
    </row>
    <row r="7" spans="1:28" ht="12.75">
      <c r="A7" t="s">
        <v>289</v>
      </c>
      <c r="B7" t="s">
        <v>290</v>
      </c>
      <c r="C7">
        <v>7</v>
      </c>
      <c r="D7">
        <v>24</v>
      </c>
      <c r="E7">
        <v>0</v>
      </c>
      <c r="F7">
        <v>1</v>
      </c>
      <c r="G7">
        <v>1</v>
      </c>
      <c r="H7">
        <v>1</v>
      </c>
      <c r="I7">
        <v>4</v>
      </c>
      <c r="J7" s="50">
        <v>38</v>
      </c>
      <c r="L7">
        <v>350</v>
      </c>
      <c r="M7">
        <v>1200</v>
      </c>
      <c r="N7">
        <v>0</v>
      </c>
      <c r="O7">
        <v>50</v>
      </c>
      <c r="P7">
        <v>50</v>
      </c>
      <c r="Q7">
        <v>50</v>
      </c>
      <c r="R7">
        <v>200</v>
      </c>
      <c r="S7" s="50">
        <v>1900</v>
      </c>
      <c r="U7">
        <v>307</v>
      </c>
      <c r="V7">
        <v>1049</v>
      </c>
      <c r="W7">
        <v>37</v>
      </c>
      <c r="X7">
        <v>36</v>
      </c>
      <c r="Y7">
        <v>57</v>
      </c>
      <c r="Z7">
        <v>38</v>
      </c>
      <c r="AA7">
        <v>308</v>
      </c>
      <c r="AB7" s="50">
        <v>1832</v>
      </c>
    </row>
    <row r="8" spans="2:28" ht="12.75">
      <c r="B8" t="s">
        <v>291</v>
      </c>
      <c r="C8">
        <v>5</v>
      </c>
      <c r="D8">
        <v>6</v>
      </c>
      <c r="E8">
        <v>0</v>
      </c>
      <c r="F8">
        <v>2</v>
      </c>
      <c r="G8">
        <v>1</v>
      </c>
      <c r="H8">
        <v>1</v>
      </c>
      <c r="I8">
        <v>1</v>
      </c>
      <c r="J8" s="50">
        <v>16</v>
      </c>
      <c r="L8">
        <v>250</v>
      </c>
      <c r="M8">
        <v>300</v>
      </c>
      <c r="N8">
        <v>0</v>
      </c>
      <c r="O8">
        <v>100</v>
      </c>
      <c r="P8">
        <v>50</v>
      </c>
      <c r="Q8">
        <v>50</v>
      </c>
      <c r="R8">
        <v>50</v>
      </c>
      <c r="S8" s="50">
        <v>800</v>
      </c>
      <c r="U8">
        <v>175</v>
      </c>
      <c r="V8">
        <v>342</v>
      </c>
      <c r="W8">
        <v>2</v>
      </c>
      <c r="X8">
        <v>16</v>
      </c>
      <c r="Y8">
        <v>15</v>
      </c>
      <c r="Z8">
        <v>10</v>
      </c>
      <c r="AA8">
        <v>168</v>
      </c>
      <c r="AB8" s="50">
        <v>728</v>
      </c>
    </row>
    <row r="9" spans="2:28" ht="12.75">
      <c r="B9" t="s">
        <v>292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50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s="50">
        <v>0</v>
      </c>
      <c r="U9">
        <v>34</v>
      </c>
      <c r="V9">
        <v>93</v>
      </c>
      <c r="W9">
        <v>5</v>
      </c>
      <c r="X9">
        <v>13</v>
      </c>
      <c r="Y9">
        <v>0</v>
      </c>
      <c r="Z9">
        <v>0</v>
      </c>
      <c r="AA9">
        <v>1</v>
      </c>
      <c r="AB9" s="50">
        <v>146</v>
      </c>
    </row>
    <row r="10" spans="2:28" ht="12.75">
      <c r="B10" t="s">
        <v>293</v>
      </c>
      <c r="C10">
        <v>0</v>
      </c>
      <c r="D10">
        <v>2</v>
      </c>
      <c r="E10">
        <v>0</v>
      </c>
      <c r="F10">
        <v>1</v>
      </c>
      <c r="G10">
        <v>0</v>
      </c>
      <c r="H10">
        <v>0</v>
      </c>
      <c r="I10">
        <v>0</v>
      </c>
      <c r="J10" s="50">
        <v>3</v>
      </c>
      <c r="L10">
        <v>0</v>
      </c>
      <c r="M10">
        <v>100</v>
      </c>
      <c r="N10">
        <v>0</v>
      </c>
      <c r="O10">
        <v>50</v>
      </c>
      <c r="P10">
        <v>0</v>
      </c>
      <c r="Q10">
        <v>0</v>
      </c>
      <c r="R10">
        <v>0</v>
      </c>
      <c r="S10" s="50">
        <v>150</v>
      </c>
      <c r="U10">
        <v>148</v>
      </c>
      <c r="V10">
        <v>181</v>
      </c>
      <c r="W10">
        <v>1</v>
      </c>
      <c r="X10">
        <v>17</v>
      </c>
      <c r="Y10">
        <v>2</v>
      </c>
      <c r="Z10">
        <v>6</v>
      </c>
      <c r="AA10">
        <v>23</v>
      </c>
      <c r="AB10" s="50">
        <v>378</v>
      </c>
    </row>
    <row r="11" spans="2:28" ht="12.75">
      <c r="B11" t="s">
        <v>294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 s="50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50</v>
      </c>
      <c r="S11" s="50">
        <v>50</v>
      </c>
      <c r="U11">
        <v>4</v>
      </c>
      <c r="V11">
        <v>7</v>
      </c>
      <c r="W11">
        <v>5</v>
      </c>
      <c r="X11">
        <v>0</v>
      </c>
      <c r="Y11">
        <v>0</v>
      </c>
      <c r="Z11">
        <v>6</v>
      </c>
      <c r="AA11">
        <v>21</v>
      </c>
      <c r="AB11" s="50">
        <v>43</v>
      </c>
    </row>
    <row r="12" spans="2:28" ht="12.75">
      <c r="B12" t="s">
        <v>158</v>
      </c>
      <c r="C12">
        <v>2</v>
      </c>
      <c r="D12">
        <v>0</v>
      </c>
      <c r="E12">
        <v>2</v>
      </c>
      <c r="F12">
        <v>1</v>
      </c>
      <c r="G12">
        <v>0</v>
      </c>
      <c r="H12">
        <v>0</v>
      </c>
      <c r="I12">
        <v>7</v>
      </c>
      <c r="J12" s="50">
        <v>12</v>
      </c>
      <c r="L12">
        <v>100</v>
      </c>
      <c r="M12">
        <v>0</v>
      </c>
      <c r="N12">
        <v>100</v>
      </c>
      <c r="O12">
        <v>50</v>
      </c>
      <c r="P12">
        <v>0</v>
      </c>
      <c r="Q12">
        <v>0</v>
      </c>
      <c r="R12">
        <v>350</v>
      </c>
      <c r="S12" s="50">
        <v>600</v>
      </c>
      <c r="U12">
        <v>101</v>
      </c>
      <c r="V12">
        <v>185</v>
      </c>
      <c r="W12">
        <v>16</v>
      </c>
      <c r="X12">
        <v>6</v>
      </c>
      <c r="Y12">
        <v>0</v>
      </c>
      <c r="Z12">
        <v>14</v>
      </c>
      <c r="AA12">
        <v>191</v>
      </c>
      <c r="AB12" s="50">
        <v>513</v>
      </c>
    </row>
    <row r="13" spans="2:28" ht="12.75">
      <c r="B13" t="s">
        <v>159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 s="50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50</v>
      </c>
      <c r="S13" s="50">
        <v>50</v>
      </c>
      <c r="U13">
        <v>20</v>
      </c>
      <c r="V13">
        <v>78</v>
      </c>
      <c r="W13">
        <v>5</v>
      </c>
      <c r="X13">
        <v>16</v>
      </c>
      <c r="Y13">
        <v>0</v>
      </c>
      <c r="Z13">
        <v>1</v>
      </c>
      <c r="AA13">
        <v>53</v>
      </c>
      <c r="AB13" s="50">
        <v>173</v>
      </c>
    </row>
    <row r="14" spans="2:28" ht="12.75">
      <c r="B14" t="s">
        <v>161</v>
      </c>
      <c r="C14">
        <v>22</v>
      </c>
      <c r="D14">
        <v>18</v>
      </c>
      <c r="E14">
        <v>2</v>
      </c>
      <c r="F14">
        <v>3</v>
      </c>
      <c r="G14">
        <v>1</v>
      </c>
      <c r="H14">
        <v>3</v>
      </c>
      <c r="I14">
        <v>28</v>
      </c>
      <c r="J14" s="50">
        <v>77</v>
      </c>
      <c r="L14">
        <v>1100</v>
      </c>
      <c r="M14">
        <v>900</v>
      </c>
      <c r="N14">
        <v>100</v>
      </c>
      <c r="O14">
        <v>150</v>
      </c>
      <c r="P14">
        <v>50</v>
      </c>
      <c r="Q14">
        <v>150</v>
      </c>
      <c r="R14">
        <v>1400</v>
      </c>
      <c r="S14" s="50">
        <v>3850</v>
      </c>
      <c r="U14">
        <v>1030</v>
      </c>
      <c r="V14">
        <v>884</v>
      </c>
      <c r="W14">
        <v>17</v>
      </c>
      <c r="X14">
        <v>136</v>
      </c>
      <c r="Y14">
        <v>21</v>
      </c>
      <c r="Z14">
        <v>198</v>
      </c>
      <c r="AA14">
        <v>1447</v>
      </c>
      <c r="AB14" s="50">
        <v>3733</v>
      </c>
    </row>
    <row r="15" spans="2:28" ht="12.75">
      <c r="B15" t="s">
        <v>160</v>
      </c>
      <c r="C15">
        <v>101</v>
      </c>
      <c r="D15">
        <v>29</v>
      </c>
      <c r="E15">
        <v>1</v>
      </c>
      <c r="F15">
        <v>10</v>
      </c>
      <c r="G15">
        <v>2</v>
      </c>
      <c r="H15">
        <v>10</v>
      </c>
      <c r="I15">
        <v>50</v>
      </c>
      <c r="J15" s="50">
        <v>203</v>
      </c>
      <c r="L15">
        <v>5050</v>
      </c>
      <c r="M15">
        <v>1450</v>
      </c>
      <c r="N15">
        <v>50</v>
      </c>
      <c r="O15">
        <v>500</v>
      </c>
      <c r="P15">
        <v>100</v>
      </c>
      <c r="Q15">
        <v>500</v>
      </c>
      <c r="R15">
        <v>2500</v>
      </c>
      <c r="S15" s="50">
        <v>10150</v>
      </c>
      <c r="U15">
        <v>4819</v>
      </c>
      <c r="V15">
        <v>907</v>
      </c>
      <c r="W15">
        <v>63</v>
      </c>
      <c r="X15">
        <v>527</v>
      </c>
      <c r="Y15">
        <v>105</v>
      </c>
      <c r="Z15">
        <v>544</v>
      </c>
      <c r="AA15">
        <v>3185</v>
      </c>
      <c r="AB15" s="50">
        <v>10150</v>
      </c>
    </row>
    <row r="16" spans="2:28" ht="12.75">
      <c r="B16" t="s">
        <v>163</v>
      </c>
      <c r="C16">
        <v>20</v>
      </c>
      <c r="D16">
        <v>14</v>
      </c>
      <c r="F16">
        <v>2</v>
      </c>
      <c r="G16">
        <v>1</v>
      </c>
      <c r="H16">
        <v>5</v>
      </c>
      <c r="I16">
        <v>21</v>
      </c>
      <c r="J16" s="50">
        <v>63</v>
      </c>
      <c r="L16">
        <v>1000</v>
      </c>
      <c r="M16">
        <v>700</v>
      </c>
      <c r="N16">
        <v>0</v>
      </c>
      <c r="O16">
        <v>100</v>
      </c>
      <c r="P16">
        <v>50</v>
      </c>
      <c r="Q16">
        <v>250</v>
      </c>
      <c r="R16">
        <v>1050</v>
      </c>
      <c r="S16" s="50">
        <v>3150</v>
      </c>
      <c r="U16">
        <v>1307</v>
      </c>
      <c r="V16">
        <v>464</v>
      </c>
      <c r="W16">
        <v>38</v>
      </c>
      <c r="X16">
        <v>146</v>
      </c>
      <c r="Y16">
        <v>37</v>
      </c>
      <c r="Z16">
        <v>138</v>
      </c>
      <c r="AA16">
        <v>792</v>
      </c>
      <c r="AB16" s="50">
        <v>2922</v>
      </c>
    </row>
    <row r="17" spans="2:28" ht="12.75">
      <c r="B17" s="50" t="s">
        <v>60</v>
      </c>
      <c r="C17" s="50">
        <v>157</v>
      </c>
      <c r="D17" s="50">
        <v>93</v>
      </c>
      <c r="E17" s="50">
        <v>5</v>
      </c>
      <c r="F17" s="50">
        <v>20</v>
      </c>
      <c r="G17" s="50">
        <v>6</v>
      </c>
      <c r="H17" s="50">
        <v>20</v>
      </c>
      <c r="I17" s="50">
        <v>113</v>
      </c>
      <c r="J17" s="50">
        <v>414</v>
      </c>
      <c r="L17" s="50">
        <v>7850</v>
      </c>
      <c r="M17" s="50">
        <v>4650</v>
      </c>
      <c r="N17" s="50">
        <v>250</v>
      </c>
      <c r="O17" s="50">
        <v>1000</v>
      </c>
      <c r="P17" s="50">
        <v>300</v>
      </c>
      <c r="Q17" s="50">
        <v>1000</v>
      </c>
      <c r="R17" s="50">
        <v>5650</v>
      </c>
      <c r="S17" s="50">
        <v>20700</v>
      </c>
      <c r="U17" s="50">
        <v>7945</v>
      </c>
      <c r="V17" s="50">
        <v>4190</v>
      </c>
      <c r="W17" s="50">
        <v>189</v>
      </c>
      <c r="X17" s="50">
        <v>913</v>
      </c>
      <c r="Y17" s="50">
        <v>237</v>
      </c>
      <c r="Z17" s="50">
        <v>955</v>
      </c>
      <c r="AA17" s="50">
        <v>6189</v>
      </c>
      <c r="AB17" s="50">
        <v>20618</v>
      </c>
    </row>
    <row r="18" spans="1:28" ht="12.75">
      <c r="A18" t="s">
        <v>295</v>
      </c>
      <c r="B18" t="s">
        <v>290</v>
      </c>
      <c r="C18">
        <v>145</v>
      </c>
      <c r="D18">
        <v>741</v>
      </c>
      <c r="E18">
        <v>43</v>
      </c>
      <c r="F18">
        <v>43</v>
      </c>
      <c r="G18">
        <v>30</v>
      </c>
      <c r="H18">
        <v>18</v>
      </c>
      <c r="I18">
        <v>127</v>
      </c>
      <c r="J18" s="50">
        <v>1147</v>
      </c>
      <c r="L18">
        <v>7250</v>
      </c>
      <c r="M18">
        <v>37050</v>
      </c>
      <c r="N18">
        <v>2150</v>
      </c>
      <c r="O18">
        <v>2150</v>
      </c>
      <c r="P18">
        <v>1500</v>
      </c>
      <c r="Q18">
        <v>900</v>
      </c>
      <c r="R18">
        <v>6350</v>
      </c>
      <c r="S18" s="50">
        <v>57350</v>
      </c>
      <c r="U18">
        <v>7084</v>
      </c>
      <c r="V18">
        <v>37717</v>
      </c>
      <c r="W18">
        <v>1845</v>
      </c>
      <c r="X18">
        <v>2452</v>
      </c>
      <c r="Y18">
        <v>1580</v>
      </c>
      <c r="Z18">
        <v>736</v>
      </c>
      <c r="AA18">
        <v>6247</v>
      </c>
      <c r="AB18" s="50">
        <v>57661</v>
      </c>
    </row>
    <row r="19" spans="2:28" ht="12.75">
      <c r="B19" t="s">
        <v>291</v>
      </c>
      <c r="C19">
        <v>77</v>
      </c>
      <c r="D19">
        <v>191</v>
      </c>
      <c r="E19">
        <v>5</v>
      </c>
      <c r="F19">
        <v>8</v>
      </c>
      <c r="G19">
        <v>9</v>
      </c>
      <c r="H19">
        <v>7</v>
      </c>
      <c r="I19">
        <v>54</v>
      </c>
      <c r="J19" s="50">
        <v>351</v>
      </c>
      <c r="L19">
        <v>3850</v>
      </c>
      <c r="M19">
        <v>9550</v>
      </c>
      <c r="N19">
        <v>250</v>
      </c>
      <c r="O19">
        <v>400</v>
      </c>
      <c r="P19">
        <v>450</v>
      </c>
      <c r="Q19">
        <v>350</v>
      </c>
      <c r="R19">
        <v>2700</v>
      </c>
      <c r="S19" s="50">
        <v>17550</v>
      </c>
      <c r="U19">
        <v>3126</v>
      </c>
      <c r="V19">
        <v>10885</v>
      </c>
      <c r="W19">
        <v>193</v>
      </c>
      <c r="X19">
        <v>440</v>
      </c>
      <c r="Y19">
        <v>354</v>
      </c>
      <c r="Z19">
        <v>223</v>
      </c>
      <c r="AA19">
        <v>2187</v>
      </c>
      <c r="AB19" s="50">
        <v>17408</v>
      </c>
    </row>
    <row r="20" spans="2:28" ht="12.75">
      <c r="B20" t="s">
        <v>292</v>
      </c>
      <c r="C20">
        <v>14</v>
      </c>
      <c r="D20">
        <v>45</v>
      </c>
      <c r="E20">
        <v>0</v>
      </c>
      <c r="F20">
        <v>1</v>
      </c>
      <c r="G20">
        <v>7</v>
      </c>
      <c r="H20">
        <v>0</v>
      </c>
      <c r="I20">
        <v>2</v>
      </c>
      <c r="J20" s="50">
        <v>69</v>
      </c>
      <c r="L20">
        <v>700</v>
      </c>
      <c r="M20">
        <v>2250</v>
      </c>
      <c r="N20">
        <v>0</v>
      </c>
      <c r="O20">
        <v>50</v>
      </c>
      <c r="P20">
        <v>350</v>
      </c>
      <c r="Q20">
        <v>0</v>
      </c>
      <c r="R20">
        <v>100</v>
      </c>
      <c r="S20" s="50">
        <v>3450</v>
      </c>
      <c r="U20">
        <v>668</v>
      </c>
      <c r="V20">
        <v>2147</v>
      </c>
      <c r="W20">
        <v>43</v>
      </c>
      <c r="X20">
        <v>80</v>
      </c>
      <c r="Y20">
        <v>109</v>
      </c>
      <c r="Z20">
        <v>6</v>
      </c>
      <c r="AA20">
        <v>13</v>
      </c>
      <c r="AB20" s="50">
        <v>3066</v>
      </c>
    </row>
    <row r="21" spans="2:28" ht="12.75">
      <c r="B21" t="s">
        <v>293</v>
      </c>
      <c r="C21">
        <v>33</v>
      </c>
      <c r="D21">
        <v>89</v>
      </c>
      <c r="E21">
        <v>4</v>
      </c>
      <c r="F21">
        <v>5</v>
      </c>
      <c r="G21">
        <v>1</v>
      </c>
      <c r="H21">
        <v>5</v>
      </c>
      <c r="I21">
        <v>12</v>
      </c>
      <c r="J21" s="50">
        <v>149</v>
      </c>
      <c r="L21">
        <v>1650</v>
      </c>
      <c r="M21">
        <v>4450</v>
      </c>
      <c r="N21">
        <v>200</v>
      </c>
      <c r="O21">
        <v>250</v>
      </c>
      <c r="P21">
        <v>50</v>
      </c>
      <c r="Q21">
        <v>250</v>
      </c>
      <c r="R21">
        <v>600</v>
      </c>
      <c r="S21" s="50">
        <v>7450</v>
      </c>
      <c r="U21">
        <v>1452</v>
      </c>
      <c r="V21">
        <v>4730</v>
      </c>
      <c r="W21">
        <v>137</v>
      </c>
      <c r="X21">
        <v>293</v>
      </c>
      <c r="Y21">
        <v>150</v>
      </c>
      <c r="Z21">
        <v>104</v>
      </c>
      <c r="AA21">
        <v>555</v>
      </c>
      <c r="AB21" s="50">
        <v>7421</v>
      </c>
    </row>
    <row r="22" spans="2:28" ht="12.75">
      <c r="B22" t="s">
        <v>294</v>
      </c>
      <c r="C22">
        <v>4</v>
      </c>
      <c r="D22">
        <v>8</v>
      </c>
      <c r="E22">
        <v>0</v>
      </c>
      <c r="F22">
        <v>4</v>
      </c>
      <c r="G22">
        <v>0</v>
      </c>
      <c r="H22">
        <v>3</v>
      </c>
      <c r="I22">
        <v>3</v>
      </c>
      <c r="J22" s="50">
        <v>22</v>
      </c>
      <c r="L22">
        <v>200</v>
      </c>
      <c r="M22">
        <v>400</v>
      </c>
      <c r="N22">
        <v>0</v>
      </c>
      <c r="O22">
        <v>200</v>
      </c>
      <c r="P22">
        <v>0</v>
      </c>
      <c r="Q22">
        <v>150</v>
      </c>
      <c r="R22">
        <v>150</v>
      </c>
      <c r="S22" s="50">
        <v>1100</v>
      </c>
      <c r="U22">
        <v>143</v>
      </c>
      <c r="V22">
        <v>421</v>
      </c>
      <c r="W22">
        <v>18</v>
      </c>
      <c r="X22">
        <v>28</v>
      </c>
      <c r="Y22">
        <v>9</v>
      </c>
      <c r="Z22">
        <v>12</v>
      </c>
      <c r="AA22">
        <v>160</v>
      </c>
      <c r="AB22" s="50">
        <v>791</v>
      </c>
    </row>
    <row r="23" spans="2:28" ht="12.75">
      <c r="B23" t="s">
        <v>158</v>
      </c>
      <c r="C23">
        <v>11</v>
      </c>
      <c r="D23">
        <v>47</v>
      </c>
      <c r="E23">
        <v>7</v>
      </c>
      <c r="F23">
        <v>11</v>
      </c>
      <c r="G23">
        <v>1</v>
      </c>
      <c r="H23">
        <v>3</v>
      </c>
      <c r="I23">
        <v>41</v>
      </c>
      <c r="J23" s="50">
        <v>121</v>
      </c>
      <c r="L23">
        <v>550</v>
      </c>
      <c r="M23">
        <v>2350</v>
      </c>
      <c r="N23">
        <v>350</v>
      </c>
      <c r="O23">
        <v>550</v>
      </c>
      <c r="P23">
        <v>50</v>
      </c>
      <c r="Q23">
        <v>150</v>
      </c>
      <c r="R23">
        <v>2050</v>
      </c>
      <c r="S23" s="50">
        <v>6050</v>
      </c>
      <c r="U23">
        <v>747</v>
      </c>
      <c r="V23">
        <v>2397</v>
      </c>
      <c r="W23">
        <v>345</v>
      </c>
      <c r="X23">
        <v>420</v>
      </c>
      <c r="Y23">
        <v>84</v>
      </c>
      <c r="Z23">
        <v>230</v>
      </c>
      <c r="AA23">
        <v>1987</v>
      </c>
      <c r="AB23" s="50">
        <v>6210</v>
      </c>
    </row>
    <row r="24" spans="2:28" ht="12.75">
      <c r="B24" t="s">
        <v>159</v>
      </c>
      <c r="C24">
        <v>10</v>
      </c>
      <c r="D24">
        <v>55</v>
      </c>
      <c r="E24">
        <v>2</v>
      </c>
      <c r="F24">
        <v>4</v>
      </c>
      <c r="G24">
        <v>1</v>
      </c>
      <c r="H24">
        <v>0</v>
      </c>
      <c r="I24">
        <v>6</v>
      </c>
      <c r="J24" s="50">
        <v>78</v>
      </c>
      <c r="L24">
        <v>500</v>
      </c>
      <c r="M24">
        <v>2750</v>
      </c>
      <c r="N24">
        <v>100</v>
      </c>
      <c r="O24">
        <v>200</v>
      </c>
      <c r="P24">
        <v>50</v>
      </c>
      <c r="Q24">
        <v>0</v>
      </c>
      <c r="R24">
        <v>300</v>
      </c>
      <c r="S24" s="50">
        <v>3900</v>
      </c>
      <c r="U24">
        <v>727</v>
      </c>
      <c r="V24">
        <v>3134</v>
      </c>
      <c r="W24">
        <v>164</v>
      </c>
      <c r="X24">
        <v>84</v>
      </c>
      <c r="Y24">
        <v>113</v>
      </c>
      <c r="Z24">
        <v>38</v>
      </c>
      <c r="AA24">
        <v>254</v>
      </c>
      <c r="AB24" s="50">
        <v>4514</v>
      </c>
    </row>
    <row r="25" spans="2:28" ht="12.75">
      <c r="B25" t="s">
        <v>161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 s="50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s="50">
        <v>0</v>
      </c>
      <c r="U25">
        <v>1</v>
      </c>
      <c r="V25">
        <v>3</v>
      </c>
      <c r="W25">
        <v>0</v>
      </c>
      <c r="X25">
        <v>0</v>
      </c>
      <c r="Y25">
        <v>0</v>
      </c>
      <c r="Z25">
        <v>2</v>
      </c>
      <c r="AA25">
        <v>1</v>
      </c>
      <c r="AB25" s="50">
        <v>7</v>
      </c>
    </row>
    <row r="26" spans="2:28" ht="12.75">
      <c r="B26" t="s">
        <v>160</v>
      </c>
      <c r="C26">
        <v>201</v>
      </c>
      <c r="D26">
        <v>30</v>
      </c>
      <c r="E26">
        <v>3</v>
      </c>
      <c r="F26">
        <v>16</v>
      </c>
      <c r="G26">
        <v>3</v>
      </c>
      <c r="H26">
        <v>9</v>
      </c>
      <c r="I26">
        <v>92</v>
      </c>
      <c r="J26" s="50">
        <v>354</v>
      </c>
      <c r="L26">
        <v>10050</v>
      </c>
      <c r="M26">
        <v>1500</v>
      </c>
      <c r="N26">
        <v>150</v>
      </c>
      <c r="O26">
        <v>800</v>
      </c>
      <c r="P26">
        <v>150</v>
      </c>
      <c r="Q26">
        <v>450</v>
      </c>
      <c r="R26">
        <v>4600</v>
      </c>
      <c r="S26" s="50">
        <v>17700</v>
      </c>
      <c r="U26">
        <v>10455</v>
      </c>
      <c r="V26">
        <v>2030</v>
      </c>
      <c r="W26">
        <v>155</v>
      </c>
      <c r="X26">
        <v>1000</v>
      </c>
      <c r="Y26">
        <v>213</v>
      </c>
      <c r="Z26">
        <v>660</v>
      </c>
      <c r="AA26">
        <v>4355</v>
      </c>
      <c r="AB26" s="50">
        <v>18868</v>
      </c>
    </row>
    <row r="27" spans="2:28" ht="12.75">
      <c r="B27" t="s">
        <v>163</v>
      </c>
      <c r="C27">
        <v>89</v>
      </c>
      <c r="D27">
        <v>138</v>
      </c>
      <c r="E27">
        <v>4</v>
      </c>
      <c r="F27">
        <v>17</v>
      </c>
      <c r="G27">
        <v>9</v>
      </c>
      <c r="H27">
        <v>6</v>
      </c>
      <c r="I27">
        <v>65</v>
      </c>
      <c r="J27" s="50">
        <v>328</v>
      </c>
      <c r="L27">
        <v>4450</v>
      </c>
      <c r="M27">
        <v>6900</v>
      </c>
      <c r="N27">
        <v>200</v>
      </c>
      <c r="O27">
        <v>850</v>
      </c>
      <c r="P27">
        <v>450</v>
      </c>
      <c r="Q27">
        <v>300</v>
      </c>
      <c r="R27">
        <v>3250</v>
      </c>
      <c r="S27" s="50">
        <v>16400</v>
      </c>
      <c r="U27">
        <v>4734</v>
      </c>
      <c r="V27">
        <v>6817</v>
      </c>
      <c r="W27">
        <v>256</v>
      </c>
      <c r="X27">
        <v>809</v>
      </c>
      <c r="Y27">
        <v>384</v>
      </c>
      <c r="Z27">
        <v>491</v>
      </c>
      <c r="AA27">
        <v>3943</v>
      </c>
      <c r="AB27" s="50">
        <v>17434</v>
      </c>
    </row>
    <row r="28" spans="2:28" ht="12.75">
      <c r="B28" s="50" t="s">
        <v>60</v>
      </c>
      <c r="C28" s="50">
        <v>584</v>
      </c>
      <c r="D28" s="50">
        <v>1344</v>
      </c>
      <c r="E28" s="50">
        <v>68</v>
      </c>
      <c r="F28" s="50">
        <v>109</v>
      </c>
      <c r="G28" s="50">
        <v>61</v>
      </c>
      <c r="H28" s="50">
        <v>51</v>
      </c>
      <c r="I28" s="50">
        <v>402</v>
      </c>
      <c r="J28" s="50">
        <v>2619</v>
      </c>
      <c r="L28" s="50">
        <v>29200</v>
      </c>
      <c r="M28" s="50">
        <v>67200</v>
      </c>
      <c r="N28" s="50">
        <v>3400</v>
      </c>
      <c r="O28" s="50">
        <v>5450</v>
      </c>
      <c r="P28" s="50">
        <v>3050</v>
      </c>
      <c r="Q28" s="50">
        <v>2550</v>
      </c>
      <c r="R28" s="50">
        <v>20100</v>
      </c>
      <c r="S28" s="50">
        <v>130950</v>
      </c>
      <c r="U28" s="50">
        <v>29137</v>
      </c>
      <c r="V28" s="50">
        <v>70281</v>
      </c>
      <c r="W28" s="50">
        <v>3156</v>
      </c>
      <c r="X28" s="50">
        <v>5606</v>
      </c>
      <c r="Y28" s="50">
        <v>2996</v>
      </c>
      <c r="Z28" s="50">
        <v>2502</v>
      </c>
      <c r="AA28" s="50">
        <v>19702</v>
      </c>
      <c r="AB28" s="50">
        <v>133380</v>
      </c>
    </row>
    <row r="29" spans="2:28" ht="12.75">
      <c r="B29" s="50"/>
      <c r="C29" s="50"/>
      <c r="D29" s="50"/>
      <c r="E29" s="50"/>
      <c r="F29" s="50"/>
      <c r="G29" s="50"/>
      <c r="H29" s="50"/>
      <c r="I29" s="50"/>
      <c r="J29" s="50"/>
      <c r="L29" s="50"/>
      <c r="M29" s="50"/>
      <c r="N29" s="50"/>
      <c r="O29" s="50"/>
      <c r="P29" s="50"/>
      <c r="Q29" s="50"/>
      <c r="R29" s="50"/>
      <c r="S29" s="50"/>
      <c r="U29" s="50"/>
      <c r="V29" s="50"/>
      <c r="W29" s="50"/>
      <c r="X29" s="50"/>
      <c r="Y29" s="50"/>
      <c r="Z29" s="50"/>
      <c r="AA29" s="50"/>
      <c r="AB29" s="50"/>
    </row>
    <row r="30" spans="2:28" ht="12.75">
      <c r="B30" s="51"/>
      <c r="C30" s="73" t="s">
        <v>296</v>
      </c>
      <c r="D30" s="73"/>
      <c r="E30" s="73"/>
      <c r="F30" s="73"/>
      <c r="G30" s="73"/>
      <c r="H30" s="73"/>
      <c r="I30" s="73"/>
      <c r="J30" s="51"/>
      <c r="K30" s="51"/>
      <c r="L30" s="73" t="s">
        <v>297</v>
      </c>
      <c r="M30" s="73"/>
      <c r="N30" s="73"/>
      <c r="O30" s="73"/>
      <c r="P30" s="73"/>
      <c r="Q30" s="73"/>
      <c r="R30" s="73"/>
      <c r="S30" s="50"/>
      <c r="U30" s="73" t="s">
        <v>298</v>
      </c>
      <c r="V30" s="73"/>
      <c r="W30" s="73"/>
      <c r="X30" s="73"/>
      <c r="Y30" s="73"/>
      <c r="Z30" s="73"/>
      <c r="AA30" s="73"/>
      <c r="AB30" s="50"/>
    </row>
    <row r="31" spans="2:28" ht="12.75">
      <c r="B31" s="51" t="str">
        <f>B7</f>
        <v>Employee full-time</v>
      </c>
      <c r="C31" s="51">
        <f aca="true" t="shared" si="0" ref="C31:I38">C7+C18</f>
        <v>152</v>
      </c>
      <c r="D31" s="51">
        <f t="shared" si="0"/>
        <v>765</v>
      </c>
      <c r="E31" s="51">
        <f t="shared" si="0"/>
        <v>43</v>
      </c>
      <c r="F31" s="51">
        <f t="shared" si="0"/>
        <v>44</v>
      </c>
      <c r="G31" s="51">
        <f t="shared" si="0"/>
        <v>31</v>
      </c>
      <c r="H31" s="51">
        <f t="shared" si="0"/>
        <v>19</v>
      </c>
      <c r="I31" s="51">
        <f t="shared" si="0"/>
        <v>131</v>
      </c>
      <c r="J31" s="51"/>
      <c r="K31" s="51"/>
      <c r="L31" s="51">
        <f aca="true" t="shared" si="1" ref="L31:R38">L7+L18</f>
        <v>7600</v>
      </c>
      <c r="M31" s="51">
        <f t="shared" si="1"/>
        <v>38250</v>
      </c>
      <c r="N31" s="51">
        <f t="shared" si="1"/>
        <v>2150</v>
      </c>
      <c r="O31" s="51">
        <f t="shared" si="1"/>
        <v>2200</v>
      </c>
      <c r="P31" s="51">
        <f t="shared" si="1"/>
        <v>1550</v>
      </c>
      <c r="Q31" s="51">
        <f t="shared" si="1"/>
        <v>950</v>
      </c>
      <c r="R31" s="51">
        <f t="shared" si="1"/>
        <v>6550</v>
      </c>
      <c r="S31" s="50"/>
      <c r="U31" s="51">
        <f aca="true" t="shared" si="2" ref="U31:AA40">U7+U18</f>
        <v>7391</v>
      </c>
      <c r="V31" s="51">
        <f t="shared" si="2"/>
        <v>38766</v>
      </c>
      <c r="W31" s="51">
        <f t="shared" si="2"/>
        <v>1882</v>
      </c>
      <c r="X31" s="51">
        <f t="shared" si="2"/>
        <v>2488</v>
      </c>
      <c r="Y31" s="51">
        <f t="shared" si="2"/>
        <v>1637</v>
      </c>
      <c r="Z31" s="51">
        <f t="shared" si="2"/>
        <v>774</v>
      </c>
      <c r="AA31" s="51">
        <f t="shared" si="2"/>
        <v>6555</v>
      </c>
      <c r="AB31" s="50"/>
    </row>
    <row r="32" spans="2:28" ht="12.75">
      <c r="B32" s="51" t="str">
        <f aca="true" t="shared" si="3" ref="B32:B40">B8</f>
        <v>Employee part-time</v>
      </c>
      <c r="C32" s="51">
        <f t="shared" si="0"/>
        <v>82</v>
      </c>
      <c r="D32" s="51">
        <f t="shared" si="0"/>
        <v>197</v>
      </c>
      <c r="E32" s="51">
        <f t="shared" si="0"/>
        <v>5</v>
      </c>
      <c r="F32" s="51">
        <f t="shared" si="0"/>
        <v>10</v>
      </c>
      <c r="G32" s="51">
        <f t="shared" si="0"/>
        <v>10</v>
      </c>
      <c r="H32" s="51">
        <f t="shared" si="0"/>
        <v>8</v>
      </c>
      <c r="I32" s="51">
        <f t="shared" si="0"/>
        <v>55</v>
      </c>
      <c r="J32" s="51"/>
      <c r="K32" s="51"/>
      <c r="L32" s="51">
        <f t="shared" si="1"/>
        <v>4100</v>
      </c>
      <c r="M32" s="51">
        <f t="shared" si="1"/>
        <v>9850</v>
      </c>
      <c r="N32" s="51">
        <f t="shared" si="1"/>
        <v>250</v>
      </c>
      <c r="O32" s="51">
        <f t="shared" si="1"/>
        <v>500</v>
      </c>
      <c r="P32" s="51">
        <f t="shared" si="1"/>
        <v>500</v>
      </c>
      <c r="Q32" s="51">
        <f t="shared" si="1"/>
        <v>400</v>
      </c>
      <c r="R32" s="51">
        <f t="shared" si="1"/>
        <v>2750</v>
      </c>
      <c r="S32" s="50"/>
      <c r="U32" s="51">
        <f t="shared" si="2"/>
        <v>3301</v>
      </c>
      <c r="V32" s="51">
        <f t="shared" si="2"/>
        <v>11227</v>
      </c>
      <c r="W32" s="51">
        <f t="shared" si="2"/>
        <v>195</v>
      </c>
      <c r="X32" s="51">
        <f t="shared" si="2"/>
        <v>456</v>
      </c>
      <c r="Y32" s="51">
        <f t="shared" si="2"/>
        <v>369</v>
      </c>
      <c r="Z32" s="51">
        <f t="shared" si="2"/>
        <v>233</v>
      </c>
      <c r="AA32" s="51">
        <f t="shared" si="2"/>
        <v>2355</v>
      </c>
      <c r="AB32" s="50"/>
    </row>
    <row r="33" spans="2:28" ht="12.75">
      <c r="B33" s="51" t="str">
        <f t="shared" si="3"/>
        <v>Self-emp. w emps.</v>
      </c>
      <c r="C33" s="51">
        <f t="shared" si="0"/>
        <v>14</v>
      </c>
      <c r="D33" s="51">
        <f t="shared" si="0"/>
        <v>45</v>
      </c>
      <c r="E33" s="51">
        <f t="shared" si="0"/>
        <v>0</v>
      </c>
      <c r="F33" s="51">
        <f t="shared" si="0"/>
        <v>1</v>
      </c>
      <c r="G33" s="51">
        <f t="shared" si="0"/>
        <v>7</v>
      </c>
      <c r="H33" s="51">
        <f t="shared" si="0"/>
        <v>0</v>
      </c>
      <c r="I33" s="51">
        <f t="shared" si="0"/>
        <v>2</v>
      </c>
      <c r="J33" s="51"/>
      <c r="K33" s="51"/>
      <c r="L33" s="51">
        <f t="shared" si="1"/>
        <v>700</v>
      </c>
      <c r="M33" s="51">
        <f t="shared" si="1"/>
        <v>2250</v>
      </c>
      <c r="N33" s="51">
        <f t="shared" si="1"/>
        <v>0</v>
      </c>
      <c r="O33" s="51">
        <f t="shared" si="1"/>
        <v>50</v>
      </c>
      <c r="P33" s="51">
        <f t="shared" si="1"/>
        <v>350</v>
      </c>
      <c r="Q33" s="51">
        <f t="shared" si="1"/>
        <v>0</v>
      </c>
      <c r="R33" s="51">
        <f t="shared" si="1"/>
        <v>100</v>
      </c>
      <c r="S33" s="50"/>
      <c r="U33" s="51">
        <f t="shared" si="2"/>
        <v>702</v>
      </c>
      <c r="V33" s="51">
        <f t="shared" si="2"/>
        <v>2240</v>
      </c>
      <c r="W33" s="51">
        <f t="shared" si="2"/>
        <v>48</v>
      </c>
      <c r="X33" s="51">
        <f t="shared" si="2"/>
        <v>93</v>
      </c>
      <c r="Y33" s="51">
        <f t="shared" si="2"/>
        <v>109</v>
      </c>
      <c r="Z33" s="51">
        <f t="shared" si="2"/>
        <v>6</v>
      </c>
      <c r="AA33" s="51">
        <f t="shared" si="2"/>
        <v>14</v>
      </c>
      <c r="AB33" s="50"/>
    </row>
    <row r="34" spans="2:28" ht="12.75">
      <c r="B34" s="51" t="str">
        <f t="shared" si="3"/>
        <v>Self-emp. no emps.</v>
      </c>
      <c r="C34" s="51">
        <f t="shared" si="0"/>
        <v>33</v>
      </c>
      <c r="D34" s="51">
        <f t="shared" si="0"/>
        <v>91</v>
      </c>
      <c r="E34" s="51">
        <f t="shared" si="0"/>
        <v>4</v>
      </c>
      <c r="F34" s="51">
        <f t="shared" si="0"/>
        <v>6</v>
      </c>
      <c r="G34" s="51">
        <f t="shared" si="0"/>
        <v>1</v>
      </c>
      <c r="H34" s="51">
        <f t="shared" si="0"/>
        <v>5</v>
      </c>
      <c r="I34" s="51">
        <f t="shared" si="0"/>
        <v>12</v>
      </c>
      <c r="J34" s="51"/>
      <c r="K34" s="51"/>
      <c r="L34" s="51">
        <f t="shared" si="1"/>
        <v>1650</v>
      </c>
      <c r="M34" s="51">
        <f t="shared" si="1"/>
        <v>4550</v>
      </c>
      <c r="N34" s="51">
        <f t="shared" si="1"/>
        <v>200</v>
      </c>
      <c r="O34" s="51">
        <f t="shared" si="1"/>
        <v>300</v>
      </c>
      <c r="P34" s="51">
        <f t="shared" si="1"/>
        <v>50</v>
      </c>
      <c r="Q34" s="51">
        <f t="shared" si="1"/>
        <v>250</v>
      </c>
      <c r="R34" s="51">
        <f t="shared" si="1"/>
        <v>600</v>
      </c>
      <c r="S34" s="50"/>
      <c r="U34" s="51">
        <f t="shared" si="2"/>
        <v>1600</v>
      </c>
      <c r="V34" s="51">
        <f t="shared" si="2"/>
        <v>4911</v>
      </c>
      <c r="W34" s="51">
        <f t="shared" si="2"/>
        <v>138</v>
      </c>
      <c r="X34" s="51">
        <f t="shared" si="2"/>
        <v>310</v>
      </c>
      <c r="Y34" s="51">
        <f t="shared" si="2"/>
        <v>152</v>
      </c>
      <c r="Z34" s="51">
        <f t="shared" si="2"/>
        <v>110</v>
      </c>
      <c r="AA34" s="51">
        <f t="shared" si="2"/>
        <v>578</v>
      </c>
      <c r="AB34" s="50"/>
    </row>
    <row r="35" spans="2:28" ht="12.75">
      <c r="B35" s="51" t="str">
        <f t="shared" si="3"/>
        <v>On a Govt scheme</v>
      </c>
      <c r="C35" s="51">
        <f t="shared" si="0"/>
        <v>4</v>
      </c>
      <c r="D35" s="51">
        <f t="shared" si="0"/>
        <v>8</v>
      </c>
      <c r="E35" s="51">
        <f t="shared" si="0"/>
        <v>0</v>
      </c>
      <c r="F35" s="51">
        <f t="shared" si="0"/>
        <v>4</v>
      </c>
      <c r="G35" s="51">
        <f t="shared" si="0"/>
        <v>0</v>
      </c>
      <c r="H35" s="51">
        <f t="shared" si="0"/>
        <v>3</v>
      </c>
      <c r="I35" s="51">
        <f t="shared" si="0"/>
        <v>4</v>
      </c>
      <c r="J35" s="51"/>
      <c r="K35" s="51"/>
      <c r="L35" s="51">
        <f t="shared" si="1"/>
        <v>200</v>
      </c>
      <c r="M35" s="51">
        <f t="shared" si="1"/>
        <v>400</v>
      </c>
      <c r="N35" s="51">
        <f t="shared" si="1"/>
        <v>0</v>
      </c>
      <c r="O35" s="51">
        <f t="shared" si="1"/>
        <v>200</v>
      </c>
      <c r="P35" s="51">
        <f t="shared" si="1"/>
        <v>0</v>
      </c>
      <c r="Q35" s="51">
        <f t="shared" si="1"/>
        <v>150</v>
      </c>
      <c r="R35" s="51">
        <f t="shared" si="1"/>
        <v>200</v>
      </c>
      <c r="S35" s="50"/>
      <c r="U35" s="51">
        <f t="shared" si="2"/>
        <v>147</v>
      </c>
      <c r="V35" s="51">
        <f t="shared" si="2"/>
        <v>428</v>
      </c>
      <c r="W35" s="51">
        <f t="shared" si="2"/>
        <v>23</v>
      </c>
      <c r="X35" s="51">
        <f t="shared" si="2"/>
        <v>28</v>
      </c>
      <c r="Y35" s="51">
        <f t="shared" si="2"/>
        <v>9</v>
      </c>
      <c r="Z35" s="51">
        <f t="shared" si="2"/>
        <v>18</v>
      </c>
      <c r="AA35" s="51">
        <f t="shared" si="2"/>
        <v>181</v>
      </c>
      <c r="AB35" s="50"/>
    </row>
    <row r="36" spans="2:28" ht="12.75">
      <c r="B36" s="51" t="str">
        <f t="shared" si="3"/>
        <v>Unemployed</v>
      </c>
      <c r="C36" s="51">
        <f t="shared" si="0"/>
        <v>13</v>
      </c>
      <c r="D36" s="51">
        <f t="shared" si="0"/>
        <v>47</v>
      </c>
      <c r="E36" s="51">
        <f t="shared" si="0"/>
        <v>9</v>
      </c>
      <c r="F36" s="51">
        <f t="shared" si="0"/>
        <v>12</v>
      </c>
      <c r="G36" s="51">
        <f t="shared" si="0"/>
        <v>1</v>
      </c>
      <c r="H36" s="51">
        <f t="shared" si="0"/>
        <v>3</v>
      </c>
      <c r="I36" s="51">
        <f t="shared" si="0"/>
        <v>48</v>
      </c>
      <c r="J36" s="51"/>
      <c r="K36" s="51"/>
      <c r="L36" s="51">
        <f t="shared" si="1"/>
        <v>650</v>
      </c>
      <c r="M36" s="51">
        <f t="shared" si="1"/>
        <v>2350</v>
      </c>
      <c r="N36" s="51">
        <f t="shared" si="1"/>
        <v>450</v>
      </c>
      <c r="O36" s="51">
        <f t="shared" si="1"/>
        <v>600</v>
      </c>
      <c r="P36" s="51">
        <f t="shared" si="1"/>
        <v>50</v>
      </c>
      <c r="Q36" s="51">
        <f t="shared" si="1"/>
        <v>150</v>
      </c>
      <c r="R36" s="51">
        <f t="shared" si="1"/>
        <v>2400</v>
      </c>
      <c r="S36" s="50"/>
      <c r="U36" s="51">
        <f t="shared" si="2"/>
        <v>848</v>
      </c>
      <c r="V36" s="51">
        <f t="shared" si="2"/>
        <v>2582</v>
      </c>
      <c r="W36" s="51">
        <f t="shared" si="2"/>
        <v>361</v>
      </c>
      <c r="X36" s="51">
        <f t="shared" si="2"/>
        <v>426</v>
      </c>
      <c r="Y36" s="51">
        <f t="shared" si="2"/>
        <v>84</v>
      </c>
      <c r="Z36" s="51">
        <f t="shared" si="2"/>
        <v>244</v>
      </c>
      <c r="AA36" s="51">
        <f t="shared" si="2"/>
        <v>2178</v>
      </c>
      <c r="AB36" s="50"/>
    </row>
    <row r="37" spans="2:28" ht="12.75">
      <c r="B37" s="51" t="str">
        <f t="shared" si="3"/>
        <v>Student</v>
      </c>
      <c r="C37" s="51">
        <f t="shared" si="0"/>
        <v>10</v>
      </c>
      <c r="D37" s="51">
        <f t="shared" si="0"/>
        <v>55</v>
      </c>
      <c r="E37" s="51">
        <f t="shared" si="0"/>
        <v>2</v>
      </c>
      <c r="F37" s="51">
        <f t="shared" si="0"/>
        <v>4</v>
      </c>
      <c r="G37" s="51">
        <f t="shared" si="0"/>
        <v>1</v>
      </c>
      <c r="H37" s="51">
        <f t="shared" si="0"/>
        <v>0</v>
      </c>
      <c r="I37" s="51">
        <f t="shared" si="0"/>
        <v>7</v>
      </c>
      <c r="J37" s="51"/>
      <c r="K37" s="51"/>
      <c r="L37" s="51">
        <f t="shared" si="1"/>
        <v>500</v>
      </c>
      <c r="M37" s="51">
        <f t="shared" si="1"/>
        <v>2750</v>
      </c>
      <c r="N37" s="51">
        <f t="shared" si="1"/>
        <v>100</v>
      </c>
      <c r="O37" s="51">
        <f t="shared" si="1"/>
        <v>200</v>
      </c>
      <c r="P37" s="51">
        <f t="shared" si="1"/>
        <v>50</v>
      </c>
      <c r="Q37" s="51">
        <f t="shared" si="1"/>
        <v>0</v>
      </c>
      <c r="R37" s="51">
        <f t="shared" si="1"/>
        <v>350</v>
      </c>
      <c r="S37" s="50"/>
      <c r="U37" s="51">
        <f t="shared" si="2"/>
        <v>747</v>
      </c>
      <c r="V37" s="51">
        <f t="shared" si="2"/>
        <v>3212</v>
      </c>
      <c r="W37" s="51">
        <f t="shared" si="2"/>
        <v>169</v>
      </c>
      <c r="X37" s="51">
        <f t="shared" si="2"/>
        <v>100</v>
      </c>
      <c r="Y37" s="51">
        <f t="shared" si="2"/>
        <v>113</v>
      </c>
      <c r="Z37" s="51">
        <f t="shared" si="2"/>
        <v>39</v>
      </c>
      <c r="AA37" s="51">
        <f t="shared" si="2"/>
        <v>307</v>
      </c>
      <c r="AB37" s="50"/>
    </row>
    <row r="38" spans="2:28" ht="12.75">
      <c r="B38" s="51" t="str">
        <f t="shared" si="3"/>
        <v>Permanently sick</v>
      </c>
      <c r="C38" s="51">
        <f t="shared" si="0"/>
        <v>22</v>
      </c>
      <c r="D38" s="51">
        <f t="shared" si="0"/>
        <v>18</v>
      </c>
      <c r="E38" s="51">
        <f t="shared" si="0"/>
        <v>2</v>
      </c>
      <c r="F38" s="51">
        <f t="shared" si="0"/>
        <v>3</v>
      </c>
      <c r="G38" s="51">
        <f t="shared" si="0"/>
        <v>1</v>
      </c>
      <c r="H38" s="51">
        <f t="shared" si="0"/>
        <v>3</v>
      </c>
      <c r="I38" s="51">
        <f t="shared" si="0"/>
        <v>28</v>
      </c>
      <c r="J38" s="51"/>
      <c r="K38" s="51"/>
      <c r="L38" s="51">
        <f t="shared" si="1"/>
        <v>1100</v>
      </c>
      <c r="M38" s="51">
        <f t="shared" si="1"/>
        <v>900</v>
      </c>
      <c r="N38" s="51">
        <f t="shared" si="1"/>
        <v>100</v>
      </c>
      <c r="O38" s="51">
        <f t="shared" si="1"/>
        <v>150</v>
      </c>
      <c r="P38" s="51">
        <f t="shared" si="1"/>
        <v>50</v>
      </c>
      <c r="Q38" s="51">
        <f t="shared" si="1"/>
        <v>150</v>
      </c>
      <c r="R38" s="51">
        <f t="shared" si="1"/>
        <v>1400</v>
      </c>
      <c r="S38" s="50"/>
      <c r="U38" s="51">
        <f t="shared" si="2"/>
        <v>1031</v>
      </c>
      <c r="V38" s="51">
        <f t="shared" si="2"/>
        <v>887</v>
      </c>
      <c r="W38" s="51">
        <f t="shared" si="2"/>
        <v>17</v>
      </c>
      <c r="X38" s="51">
        <f t="shared" si="2"/>
        <v>136</v>
      </c>
      <c r="Y38" s="51">
        <f t="shared" si="2"/>
        <v>21</v>
      </c>
      <c r="Z38" s="51">
        <f t="shared" si="2"/>
        <v>200</v>
      </c>
      <c r="AA38" s="51">
        <f t="shared" si="2"/>
        <v>1448</v>
      </c>
      <c r="AB38" s="50"/>
    </row>
    <row r="39" spans="2:28" ht="12.75">
      <c r="B39" s="51" t="str">
        <f t="shared" si="3"/>
        <v>Retired</v>
      </c>
      <c r="C39" s="51">
        <f aca="true" t="shared" si="4" ref="C39:I40">C15+C26</f>
        <v>302</v>
      </c>
      <c r="D39" s="51">
        <f t="shared" si="4"/>
        <v>59</v>
      </c>
      <c r="E39" s="51">
        <f t="shared" si="4"/>
        <v>4</v>
      </c>
      <c r="F39" s="51">
        <f t="shared" si="4"/>
        <v>26</v>
      </c>
      <c r="G39" s="51">
        <f t="shared" si="4"/>
        <v>5</v>
      </c>
      <c r="H39" s="51">
        <f t="shared" si="4"/>
        <v>19</v>
      </c>
      <c r="I39" s="51">
        <f t="shared" si="4"/>
        <v>142</v>
      </c>
      <c r="J39" s="51"/>
      <c r="K39" s="51"/>
      <c r="L39" s="51">
        <f aca="true" t="shared" si="5" ref="L39:R39">L15+L26</f>
        <v>15100</v>
      </c>
      <c r="M39" s="51">
        <f t="shared" si="5"/>
        <v>2950</v>
      </c>
      <c r="N39" s="51">
        <f t="shared" si="5"/>
        <v>200</v>
      </c>
      <c r="O39" s="51">
        <f t="shared" si="5"/>
        <v>1300</v>
      </c>
      <c r="P39" s="51">
        <f t="shared" si="5"/>
        <v>250</v>
      </c>
      <c r="Q39" s="51">
        <f t="shared" si="5"/>
        <v>950</v>
      </c>
      <c r="R39" s="51">
        <f t="shared" si="5"/>
        <v>7100</v>
      </c>
      <c r="S39" s="50"/>
      <c r="U39" s="51">
        <f t="shared" si="2"/>
        <v>15274</v>
      </c>
      <c r="V39" s="51">
        <f t="shared" si="2"/>
        <v>2937</v>
      </c>
      <c r="W39" s="51">
        <f t="shared" si="2"/>
        <v>218</v>
      </c>
      <c r="X39" s="51">
        <f t="shared" si="2"/>
        <v>1527</v>
      </c>
      <c r="Y39" s="51">
        <f t="shared" si="2"/>
        <v>318</v>
      </c>
      <c r="Z39" s="51">
        <f t="shared" si="2"/>
        <v>1204</v>
      </c>
      <c r="AA39" s="51">
        <f t="shared" si="2"/>
        <v>7540</v>
      </c>
      <c r="AB39" s="50"/>
    </row>
    <row r="40" spans="2:27" ht="12.75">
      <c r="B40" s="51" t="str">
        <f t="shared" si="3"/>
        <v>Other inactive</v>
      </c>
      <c r="C40" s="51">
        <f t="shared" si="4"/>
        <v>109</v>
      </c>
      <c r="D40" s="51">
        <f t="shared" si="4"/>
        <v>152</v>
      </c>
      <c r="E40" s="51">
        <f t="shared" si="4"/>
        <v>4</v>
      </c>
      <c r="F40" s="51">
        <f t="shared" si="4"/>
        <v>19</v>
      </c>
      <c r="G40" s="51">
        <f t="shared" si="4"/>
        <v>10</v>
      </c>
      <c r="H40" s="51">
        <f t="shared" si="4"/>
        <v>11</v>
      </c>
      <c r="I40" s="51">
        <f t="shared" si="4"/>
        <v>86</v>
      </c>
      <c r="J40" s="51"/>
      <c r="K40" s="51"/>
      <c r="L40" s="51">
        <f aca="true" t="shared" si="6" ref="L40:R40">L16+L27</f>
        <v>5450</v>
      </c>
      <c r="M40" s="51">
        <f t="shared" si="6"/>
        <v>7600</v>
      </c>
      <c r="N40" s="51">
        <f t="shared" si="6"/>
        <v>200</v>
      </c>
      <c r="O40" s="51">
        <f t="shared" si="6"/>
        <v>950</v>
      </c>
      <c r="P40" s="51">
        <f t="shared" si="6"/>
        <v>500</v>
      </c>
      <c r="Q40" s="51">
        <f t="shared" si="6"/>
        <v>550</v>
      </c>
      <c r="R40" s="51">
        <f t="shared" si="6"/>
        <v>4300</v>
      </c>
      <c r="U40" s="51">
        <f t="shared" si="2"/>
        <v>6041</v>
      </c>
      <c r="V40" s="51">
        <f t="shared" si="2"/>
        <v>7281</v>
      </c>
      <c r="W40" s="51">
        <f t="shared" si="2"/>
        <v>294</v>
      </c>
      <c r="X40" s="51">
        <f t="shared" si="2"/>
        <v>955</v>
      </c>
      <c r="Y40" s="51">
        <f t="shared" si="2"/>
        <v>421</v>
      </c>
      <c r="Z40" s="51">
        <f t="shared" si="2"/>
        <v>629</v>
      </c>
      <c r="AA40" s="51">
        <f t="shared" si="2"/>
        <v>4735</v>
      </c>
    </row>
    <row r="41" spans="2:11" ht="12.75"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3:27" ht="12.75">
      <c r="C42" s="73" t="s">
        <v>299</v>
      </c>
      <c r="D42" s="73"/>
      <c r="E42" s="73"/>
      <c r="F42" s="73"/>
      <c r="G42" s="73"/>
      <c r="H42" s="73"/>
      <c r="I42" s="73"/>
      <c r="L42" s="73" t="s">
        <v>300</v>
      </c>
      <c r="M42" s="73"/>
      <c r="N42" s="73"/>
      <c r="O42" s="73"/>
      <c r="P42" s="73"/>
      <c r="Q42" s="73"/>
      <c r="R42" s="73"/>
      <c r="U42" s="99" t="s">
        <v>301</v>
      </c>
      <c r="V42" s="100"/>
      <c r="W42" s="100"/>
      <c r="X42" s="100"/>
      <c r="Y42" s="100"/>
      <c r="Z42" s="100"/>
      <c r="AA42" s="101"/>
    </row>
    <row r="43" spans="1:27" ht="12.75">
      <c r="A43" t="s">
        <v>289</v>
      </c>
      <c r="B43" t="s">
        <v>290</v>
      </c>
      <c r="C43" s="26">
        <v>0.23079459281239698</v>
      </c>
      <c r="D43" s="26">
        <v>0.791295746785361</v>
      </c>
      <c r="E43" s="26">
        <v>0</v>
      </c>
      <c r="F43" s="26">
        <v>0.03297065611605671</v>
      </c>
      <c r="G43" s="26">
        <v>0.03297065611605671</v>
      </c>
      <c r="H43" s="26">
        <v>0.03297065611605671</v>
      </c>
      <c r="I43" s="26">
        <v>0.13188262446422683</v>
      </c>
      <c r="L43" s="26">
        <v>0.19935323835374485</v>
      </c>
      <c r="M43" s="26">
        <v>0.6811776776321771</v>
      </c>
      <c r="N43" s="26">
        <v>0.024026286055663062</v>
      </c>
      <c r="O43" s="26">
        <v>0.023376926973077573</v>
      </c>
      <c r="P43" s="26">
        <v>0.03701346770737282</v>
      </c>
      <c r="Q43" s="26">
        <v>0.024675645138248548</v>
      </c>
      <c r="R43" s="26">
        <v>0.20000259743633034</v>
      </c>
      <c r="U43" s="52">
        <f aca="true" t="shared" si="7" ref="U43:U52">IF((C7+C18)&gt;0,C7/(C7+C18)*100,0)</f>
        <v>4.605263157894736</v>
      </c>
      <c r="V43" s="44">
        <f aca="true" t="shared" si="8" ref="V43:V52">IF((D7+D18)&gt;0,D7/(D7+D18)*100,0)</f>
        <v>3.1372549019607843</v>
      </c>
      <c r="W43" s="44">
        <f aca="true" t="shared" si="9" ref="W43:W52">IF((E7+E18)&gt;0,E7/(E7+E18)*100,0)</f>
        <v>0</v>
      </c>
      <c r="X43" s="44">
        <f aca="true" t="shared" si="10" ref="X43:X52">IF((F7+F18)&gt;0,F7/(F7+F18)*100,0)</f>
        <v>2.272727272727273</v>
      </c>
      <c r="Y43" s="44">
        <f aca="true" t="shared" si="11" ref="Y43:Y52">IF((G7+G18)&gt;0,G7/(G7+G18)*100,0)</f>
        <v>3.225806451612903</v>
      </c>
      <c r="Z43" s="44">
        <f aca="true" t="shared" si="12" ref="Z43:Z52">IF((H7+H18)&gt;0,H7/(H7+H18)*100,0)</f>
        <v>5.263157894736842</v>
      </c>
      <c r="AA43" s="53">
        <f aca="true" t="shared" si="13" ref="AA43:AA52">IF((I7+I18)&gt;0,I7/(I7+I18)*100,0)</f>
        <v>3.0534351145038165</v>
      </c>
    </row>
    <row r="44" spans="2:27" ht="12.75">
      <c r="B44" t="s">
        <v>291</v>
      </c>
      <c r="C44" s="26">
        <v>0.16485328058028356</v>
      </c>
      <c r="D44" s="26">
        <v>0.19782393669634024</v>
      </c>
      <c r="E44" s="26">
        <v>0</v>
      </c>
      <c r="F44" s="26">
        <v>0.06594131223211341</v>
      </c>
      <c r="G44" s="26">
        <v>0.03297065611605671</v>
      </c>
      <c r="H44" s="26">
        <v>0.03297065611605671</v>
      </c>
      <c r="I44" s="26">
        <v>0.03297065611605671</v>
      </c>
      <c r="L44" s="26">
        <v>0.1136378394524604</v>
      </c>
      <c r="M44" s="26">
        <v>0.22208080624423693</v>
      </c>
      <c r="N44" s="26">
        <v>0.0012987181651709762</v>
      </c>
      <c r="O44" s="26">
        <v>0.01038974532136781</v>
      </c>
      <c r="P44" s="26">
        <v>0.009740386238782322</v>
      </c>
      <c r="Q44" s="26">
        <v>0.0064935908258548815</v>
      </c>
      <c r="R44" s="26">
        <v>0.109092325874362</v>
      </c>
      <c r="U44" s="52">
        <f t="shared" si="7"/>
        <v>6.097560975609756</v>
      </c>
      <c r="V44" s="44">
        <f t="shared" si="8"/>
        <v>3.0456852791878175</v>
      </c>
      <c r="W44" s="44">
        <f t="shared" si="9"/>
        <v>0</v>
      </c>
      <c r="X44" s="44">
        <f t="shared" si="10"/>
        <v>20</v>
      </c>
      <c r="Y44" s="44">
        <f t="shared" si="11"/>
        <v>10</v>
      </c>
      <c r="Z44" s="44">
        <f t="shared" si="12"/>
        <v>12.5</v>
      </c>
      <c r="AA44" s="53">
        <f t="shared" si="13"/>
        <v>1.8181818181818181</v>
      </c>
    </row>
    <row r="45" spans="2:27" ht="12.75">
      <c r="B45" t="s">
        <v>292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L45" s="26">
        <v>0.022078208807906598</v>
      </c>
      <c r="M45" s="26">
        <v>0.0603903946804504</v>
      </c>
      <c r="N45" s="26">
        <v>0.0032467954129274407</v>
      </c>
      <c r="O45" s="26">
        <v>0.008441668073611346</v>
      </c>
      <c r="P45" s="26">
        <v>0</v>
      </c>
      <c r="Q45" s="26">
        <v>0</v>
      </c>
      <c r="R45" s="26">
        <v>0.0006493590825854881</v>
      </c>
      <c r="U45" s="52">
        <f t="shared" si="7"/>
        <v>0</v>
      </c>
      <c r="V45" s="44">
        <f t="shared" si="8"/>
        <v>0</v>
      </c>
      <c r="W45" s="44">
        <f t="shared" si="9"/>
        <v>0</v>
      </c>
      <c r="X45" s="44">
        <f t="shared" si="10"/>
        <v>0</v>
      </c>
      <c r="Y45" s="44">
        <f t="shared" si="11"/>
        <v>0</v>
      </c>
      <c r="Z45" s="44">
        <f t="shared" si="12"/>
        <v>0</v>
      </c>
      <c r="AA45" s="53">
        <f t="shared" si="13"/>
        <v>0</v>
      </c>
    </row>
    <row r="46" spans="2:27" ht="12.75">
      <c r="B46" t="s">
        <v>293</v>
      </c>
      <c r="C46" s="26">
        <v>0</v>
      </c>
      <c r="D46" s="26">
        <v>0.06594131223211341</v>
      </c>
      <c r="E46" s="26">
        <v>0</v>
      </c>
      <c r="F46" s="26">
        <v>0.03297065611605671</v>
      </c>
      <c r="G46" s="26">
        <v>0</v>
      </c>
      <c r="H46" s="26">
        <v>0</v>
      </c>
      <c r="I46" s="26">
        <v>0</v>
      </c>
      <c r="L46" s="26">
        <v>0.09610514422265225</v>
      </c>
      <c r="M46" s="26">
        <v>0.11753399394797334</v>
      </c>
      <c r="N46" s="26">
        <v>0.0006493590825854881</v>
      </c>
      <c r="O46" s="26">
        <v>0.011039104403953299</v>
      </c>
      <c r="P46" s="26">
        <v>0.0012987181651709762</v>
      </c>
      <c r="Q46" s="26">
        <v>0.003896154495512929</v>
      </c>
      <c r="R46" s="26">
        <v>0.014935258899466227</v>
      </c>
      <c r="U46" s="52">
        <f t="shared" si="7"/>
        <v>0</v>
      </c>
      <c r="V46" s="44">
        <f t="shared" si="8"/>
        <v>2.197802197802198</v>
      </c>
      <c r="W46" s="44">
        <f t="shared" si="9"/>
        <v>0</v>
      </c>
      <c r="X46" s="44">
        <f t="shared" si="10"/>
        <v>16.666666666666664</v>
      </c>
      <c r="Y46" s="44">
        <f t="shared" si="11"/>
        <v>0</v>
      </c>
      <c r="Z46" s="44">
        <f t="shared" si="12"/>
        <v>0</v>
      </c>
      <c r="AA46" s="53">
        <f t="shared" si="13"/>
        <v>0</v>
      </c>
    </row>
    <row r="47" spans="2:27" ht="12.75">
      <c r="B47" t="s">
        <v>294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0.03297065611605671</v>
      </c>
      <c r="L47" s="26">
        <v>0.0025974363303419524</v>
      </c>
      <c r="M47" s="26">
        <v>0.004545513578098417</v>
      </c>
      <c r="N47" s="26">
        <v>0.0032467954129274407</v>
      </c>
      <c r="O47" s="26">
        <v>0</v>
      </c>
      <c r="P47" s="26">
        <v>0</v>
      </c>
      <c r="Q47" s="26">
        <v>0.003896154495512929</v>
      </c>
      <c r="R47" s="26">
        <v>0.01363654073429525</v>
      </c>
      <c r="U47" s="52">
        <f t="shared" si="7"/>
        <v>0</v>
      </c>
      <c r="V47" s="44">
        <f t="shared" si="8"/>
        <v>0</v>
      </c>
      <c r="W47" s="44">
        <f t="shared" si="9"/>
        <v>0</v>
      </c>
      <c r="X47" s="44">
        <f t="shared" si="10"/>
        <v>0</v>
      </c>
      <c r="Y47" s="44">
        <f t="shared" si="11"/>
        <v>0</v>
      </c>
      <c r="Z47" s="44">
        <f t="shared" si="12"/>
        <v>0</v>
      </c>
      <c r="AA47" s="53">
        <f t="shared" si="13"/>
        <v>25</v>
      </c>
    </row>
    <row r="48" spans="2:27" ht="12.75">
      <c r="B48" t="s">
        <v>158</v>
      </c>
      <c r="C48" s="26">
        <v>0.06594131223211341</v>
      </c>
      <c r="D48" s="26">
        <v>0</v>
      </c>
      <c r="E48" s="26">
        <v>0.06594131223211341</v>
      </c>
      <c r="F48" s="26">
        <v>0.03297065611605671</v>
      </c>
      <c r="G48" s="26">
        <v>0</v>
      </c>
      <c r="H48" s="26">
        <v>0</v>
      </c>
      <c r="I48" s="26">
        <v>0.23079459281239698</v>
      </c>
      <c r="L48" s="26">
        <v>0.0655852673411343</v>
      </c>
      <c r="M48" s="26">
        <v>0.12013143027831531</v>
      </c>
      <c r="N48" s="26">
        <v>0.01038974532136781</v>
      </c>
      <c r="O48" s="26">
        <v>0.003896154495512929</v>
      </c>
      <c r="P48" s="26">
        <v>0</v>
      </c>
      <c r="Q48" s="26">
        <v>0.009091027156196835</v>
      </c>
      <c r="R48" s="26">
        <v>0.12402758477382822</v>
      </c>
      <c r="U48" s="52">
        <f t="shared" si="7"/>
        <v>15.384615384615385</v>
      </c>
      <c r="V48" s="44">
        <f t="shared" si="8"/>
        <v>0</v>
      </c>
      <c r="W48" s="44">
        <f t="shared" si="9"/>
        <v>22.22222222222222</v>
      </c>
      <c r="X48" s="44">
        <f t="shared" si="10"/>
        <v>8.333333333333332</v>
      </c>
      <c r="Y48" s="44">
        <f t="shared" si="11"/>
        <v>0</v>
      </c>
      <c r="Z48" s="44">
        <f t="shared" si="12"/>
        <v>0</v>
      </c>
      <c r="AA48" s="53">
        <f t="shared" si="13"/>
        <v>14.583333333333334</v>
      </c>
    </row>
    <row r="49" spans="2:27" ht="12.75">
      <c r="B49" t="s">
        <v>159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0.03297065611605671</v>
      </c>
      <c r="L49" s="26">
        <v>0.012987181651709763</v>
      </c>
      <c r="M49" s="26">
        <v>0.05065000844166807</v>
      </c>
      <c r="N49" s="26">
        <v>0.0032467954129274407</v>
      </c>
      <c r="O49" s="26">
        <v>0.01038974532136781</v>
      </c>
      <c r="P49" s="26">
        <v>0</v>
      </c>
      <c r="Q49" s="26">
        <v>0.0006493590825854881</v>
      </c>
      <c r="R49" s="26">
        <v>0.03441603137703087</v>
      </c>
      <c r="U49" s="52">
        <f t="shared" si="7"/>
        <v>0</v>
      </c>
      <c r="V49" s="44">
        <f t="shared" si="8"/>
        <v>0</v>
      </c>
      <c r="W49" s="44">
        <f t="shared" si="9"/>
        <v>0</v>
      </c>
      <c r="X49" s="44">
        <f t="shared" si="10"/>
        <v>0</v>
      </c>
      <c r="Y49" s="44">
        <f t="shared" si="11"/>
        <v>0</v>
      </c>
      <c r="Z49" s="44">
        <f t="shared" si="12"/>
        <v>0</v>
      </c>
      <c r="AA49" s="53">
        <f t="shared" si="13"/>
        <v>14.285714285714285</v>
      </c>
    </row>
    <row r="50" spans="2:27" ht="12.75">
      <c r="B50" t="s">
        <v>161</v>
      </c>
      <c r="C50" s="26">
        <v>0.7253544345532476</v>
      </c>
      <c r="D50" s="26">
        <v>0.5934718100890208</v>
      </c>
      <c r="E50" s="26">
        <v>0.06594131223211341</v>
      </c>
      <c r="F50" s="26">
        <v>0.09891196834817012</v>
      </c>
      <c r="G50" s="26">
        <v>0.03297065611605671</v>
      </c>
      <c r="H50" s="26">
        <v>0.09891196834817012</v>
      </c>
      <c r="I50" s="26">
        <v>0.9231783712495879</v>
      </c>
      <c r="L50" s="26">
        <v>0.6688398550630528</v>
      </c>
      <c r="M50" s="26">
        <v>0.5740334290055715</v>
      </c>
      <c r="N50" s="26">
        <v>0.011039104403953299</v>
      </c>
      <c r="O50" s="26">
        <v>0.08831283523162639</v>
      </c>
      <c r="P50" s="26">
        <v>0.01363654073429525</v>
      </c>
      <c r="Q50" s="26">
        <v>0.12857309835192665</v>
      </c>
      <c r="R50" s="26">
        <v>0.9396225925012013</v>
      </c>
      <c r="U50" s="52">
        <f t="shared" si="7"/>
        <v>100</v>
      </c>
      <c r="V50" s="44">
        <f t="shared" si="8"/>
        <v>100</v>
      </c>
      <c r="W50" s="44">
        <f t="shared" si="9"/>
        <v>100</v>
      </c>
      <c r="X50" s="44">
        <f t="shared" si="10"/>
        <v>100</v>
      </c>
      <c r="Y50" s="44">
        <f t="shared" si="11"/>
        <v>100</v>
      </c>
      <c r="Z50" s="44">
        <f t="shared" si="12"/>
        <v>100</v>
      </c>
      <c r="AA50" s="53">
        <f t="shared" si="13"/>
        <v>100</v>
      </c>
    </row>
    <row r="51" spans="2:27" ht="12.75">
      <c r="B51" t="s">
        <v>160</v>
      </c>
      <c r="C51" s="26">
        <v>3.3300362677217277</v>
      </c>
      <c r="D51" s="26">
        <v>0.9561490273656446</v>
      </c>
      <c r="E51" s="26">
        <v>0.03297065611605671</v>
      </c>
      <c r="F51" s="26">
        <v>0.3297065611605671</v>
      </c>
      <c r="G51" s="26">
        <v>0.06594131223211341</v>
      </c>
      <c r="H51" s="26">
        <v>0.3297065611605671</v>
      </c>
      <c r="I51" s="26">
        <v>1.6485328058028355</v>
      </c>
      <c r="L51" s="26">
        <v>3.1292614189794667</v>
      </c>
      <c r="M51" s="26">
        <v>0.5889686879050378</v>
      </c>
      <c r="N51" s="26">
        <v>0.04090962220288575</v>
      </c>
      <c r="O51" s="26">
        <v>0.3422122365225522</v>
      </c>
      <c r="P51" s="26">
        <v>0.06818270367147625</v>
      </c>
      <c r="Q51" s="26">
        <v>0.35325134092650556</v>
      </c>
      <c r="R51" s="26">
        <v>2.0682086780347797</v>
      </c>
      <c r="U51" s="52">
        <f t="shared" si="7"/>
        <v>33.443708609271525</v>
      </c>
      <c r="V51" s="44">
        <f t="shared" si="8"/>
        <v>49.152542372881356</v>
      </c>
      <c r="W51" s="44">
        <f t="shared" si="9"/>
        <v>25</v>
      </c>
      <c r="X51" s="44">
        <f t="shared" si="10"/>
        <v>38.46153846153847</v>
      </c>
      <c r="Y51" s="44">
        <f t="shared" si="11"/>
        <v>40</v>
      </c>
      <c r="Z51" s="44">
        <f t="shared" si="12"/>
        <v>52.63157894736842</v>
      </c>
      <c r="AA51" s="53">
        <f t="shared" si="13"/>
        <v>35.2112676056338</v>
      </c>
    </row>
    <row r="52" spans="2:27" ht="12.75">
      <c r="B52" t="s">
        <v>163</v>
      </c>
      <c r="C52" s="26">
        <v>0.6594131223211342</v>
      </c>
      <c r="D52" s="26">
        <v>0.46158918562479395</v>
      </c>
      <c r="E52" s="26">
        <v>0</v>
      </c>
      <c r="F52" s="26">
        <v>0.06594131223211341</v>
      </c>
      <c r="G52" s="26">
        <v>0.03297065611605671</v>
      </c>
      <c r="H52" s="26">
        <v>0.16485328058028356</v>
      </c>
      <c r="I52" s="26">
        <v>0.6923837784371909</v>
      </c>
      <c r="L52" s="26">
        <v>0.8487123209392329</v>
      </c>
      <c r="M52" s="26">
        <v>0.3013026143196665</v>
      </c>
      <c r="N52" s="26">
        <v>0.024675645138248548</v>
      </c>
      <c r="O52" s="26">
        <v>0.09480642605748127</v>
      </c>
      <c r="P52" s="26">
        <v>0.024026286055663062</v>
      </c>
      <c r="Q52" s="26">
        <v>0.08961155339679737</v>
      </c>
      <c r="R52" s="26">
        <v>0.5142923934077066</v>
      </c>
      <c r="U52" s="52">
        <f t="shared" si="7"/>
        <v>18.34862385321101</v>
      </c>
      <c r="V52" s="44">
        <f t="shared" si="8"/>
        <v>9.210526315789473</v>
      </c>
      <c r="W52" s="44">
        <f t="shared" si="9"/>
        <v>0</v>
      </c>
      <c r="X52" s="44">
        <f t="shared" si="10"/>
        <v>10.526315789473683</v>
      </c>
      <c r="Y52" s="44">
        <f t="shared" si="11"/>
        <v>10</v>
      </c>
      <c r="Z52" s="44">
        <f t="shared" si="12"/>
        <v>45.45454545454545</v>
      </c>
      <c r="AA52" s="53">
        <f t="shared" si="13"/>
        <v>24.418604651162788</v>
      </c>
    </row>
    <row r="53" spans="3:27" ht="12.75">
      <c r="C53" s="26"/>
      <c r="D53" s="26"/>
      <c r="E53" s="26"/>
      <c r="F53" s="26"/>
      <c r="G53" s="26"/>
      <c r="H53" s="26"/>
      <c r="I53" s="26"/>
      <c r="L53" s="26"/>
      <c r="M53" s="26"/>
      <c r="N53" s="26"/>
      <c r="O53" s="26"/>
      <c r="P53" s="26"/>
      <c r="Q53" s="26"/>
      <c r="R53" s="26"/>
      <c r="U53" s="102" t="s">
        <v>302</v>
      </c>
      <c r="V53" s="97"/>
      <c r="W53" s="97"/>
      <c r="X53" s="97"/>
      <c r="Y53" s="97"/>
      <c r="Z53" s="97"/>
      <c r="AA53" s="103"/>
    </row>
    <row r="54" spans="1:27" ht="12.75">
      <c r="A54" t="s">
        <v>295</v>
      </c>
      <c r="B54" t="s">
        <v>290</v>
      </c>
      <c r="C54" s="26">
        <v>4.780745136828223</v>
      </c>
      <c r="D54" s="26">
        <v>24.43125618199802</v>
      </c>
      <c r="E54" s="26">
        <v>1.4177382129904386</v>
      </c>
      <c r="F54" s="26">
        <v>1.4177382129904386</v>
      </c>
      <c r="G54" s="26">
        <v>0.9891196834817012</v>
      </c>
      <c r="H54" s="26">
        <v>0.5934718100890208</v>
      </c>
      <c r="I54" s="26">
        <v>4.187273326739202</v>
      </c>
      <c r="L54" s="26">
        <v>4.600059741035597</v>
      </c>
      <c r="M54" s="26">
        <v>24.491876517876857</v>
      </c>
      <c r="N54" s="26">
        <v>1.1980675073702256</v>
      </c>
      <c r="O54" s="26">
        <v>1.5922284704996168</v>
      </c>
      <c r="P54" s="26">
        <v>1.0259873504850712</v>
      </c>
      <c r="Q54" s="26">
        <v>0.47792828478291927</v>
      </c>
      <c r="R54" s="26">
        <v>4.056546188911544</v>
      </c>
      <c r="U54" s="52">
        <f aca="true" t="shared" si="14" ref="U54:AA63">IF((U7+U18)&gt;0,U7/(U7+U18)*100,0)</f>
        <v>4.1537004464889735</v>
      </c>
      <c r="V54" s="44">
        <f t="shared" si="14"/>
        <v>2.7059794665428467</v>
      </c>
      <c r="W54" s="44">
        <f t="shared" si="14"/>
        <v>1.9659936238044633</v>
      </c>
      <c r="X54" s="44">
        <f t="shared" si="14"/>
        <v>1.4469453376205788</v>
      </c>
      <c r="Y54" s="44">
        <f t="shared" si="14"/>
        <v>3.481979230299328</v>
      </c>
      <c r="Z54" s="44">
        <f t="shared" si="14"/>
        <v>4.909560723514212</v>
      </c>
      <c r="AA54" s="53">
        <f t="shared" si="14"/>
        <v>4.698703279938978</v>
      </c>
    </row>
    <row r="55" spans="2:27" ht="12.75">
      <c r="B55" t="s">
        <v>291</v>
      </c>
      <c r="C55" s="26">
        <v>2.5387405209363667</v>
      </c>
      <c r="D55" s="26">
        <v>6.297395318166831</v>
      </c>
      <c r="E55" s="26">
        <v>0.16485328058028356</v>
      </c>
      <c r="F55" s="26">
        <v>0.26376524892845365</v>
      </c>
      <c r="G55" s="26">
        <v>0.2967359050445104</v>
      </c>
      <c r="H55" s="26">
        <v>0.23079459281239698</v>
      </c>
      <c r="I55" s="26">
        <v>1.7804154302670623</v>
      </c>
      <c r="L55" s="26">
        <v>2.0298964921622358</v>
      </c>
      <c r="M55" s="26">
        <v>7.068273613943038</v>
      </c>
      <c r="N55" s="26">
        <v>0.1253263029389992</v>
      </c>
      <c r="O55" s="26">
        <v>0.28571799633761474</v>
      </c>
      <c r="P55" s="26">
        <v>0.2298731152352628</v>
      </c>
      <c r="Q55" s="26">
        <v>0.14480707541656385</v>
      </c>
      <c r="R55" s="26">
        <v>1.4201483136144626</v>
      </c>
      <c r="U55" s="52">
        <f t="shared" si="14"/>
        <v>5.301423810966374</v>
      </c>
      <c r="V55" s="44">
        <f t="shared" si="14"/>
        <v>3.046227843591342</v>
      </c>
      <c r="W55" s="44">
        <f t="shared" si="14"/>
        <v>1.0256410256410255</v>
      </c>
      <c r="X55" s="44">
        <f t="shared" si="14"/>
        <v>3.508771929824561</v>
      </c>
      <c r="Y55" s="44">
        <f t="shared" si="14"/>
        <v>4.0650406504065035</v>
      </c>
      <c r="Z55" s="44">
        <f t="shared" si="14"/>
        <v>4.291845493562231</v>
      </c>
      <c r="AA55" s="53">
        <f t="shared" si="14"/>
        <v>7.13375796178344</v>
      </c>
    </row>
    <row r="56" spans="2:27" ht="12.75">
      <c r="B56" t="s">
        <v>292</v>
      </c>
      <c r="C56" s="26">
        <v>0.46158918562479395</v>
      </c>
      <c r="D56" s="26">
        <v>1.483679525222552</v>
      </c>
      <c r="E56" s="26">
        <v>0</v>
      </c>
      <c r="F56" s="26">
        <v>0.03297065611605671</v>
      </c>
      <c r="G56" s="26">
        <v>0.23079459281239698</v>
      </c>
      <c r="H56" s="26">
        <v>0</v>
      </c>
      <c r="I56" s="26">
        <v>0.06594131223211341</v>
      </c>
      <c r="L56" s="26">
        <v>0.4337718671671061</v>
      </c>
      <c r="M56" s="26">
        <v>1.394173950311043</v>
      </c>
      <c r="N56" s="26">
        <v>0.027922440551175987</v>
      </c>
      <c r="O56" s="26">
        <v>0.05194872660683905</v>
      </c>
      <c r="P56" s="26">
        <v>0.0707801400018182</v>
      </c>
      <c r="Q56" s="26">
        <v>0.003896154495512929</v>
      </c>
      <c r="R56" s="26">
        <v>0.008441668073611346</v>
      </c>
      <c r="U56" s="52">
        <f t="shared" si="14"/>
        <v>4.843304843304843</v>
      </c>
      <c r="V56" s="44">
        <f t="shared" si="14"/>
        <v>4.151785714285714</v>
      </c>
      <c r="W56" s="44">
        <f t="shared" si="14"/>
        <v>10.416666666666668</v>
      </c>
      <c r="X56" s="44">
        <f t="shared" si="14"/>
        <v>13.978494623655912</v>
      </c>
      <c r="Y56" s="44">
        <f t="shared" si="14"/>
        <v>0</v>
      </c>
      <c r="Z56" s="44">
        <f t="shared" si="14"/>
        <v>0</v>
      </c>
      <c r="AA56" s="53">
        <f t="shared" si="14"/>
        <v>7.142857142857142</v>
      </c>
    </row>
    <row r="57" spans="2:27" ht="12.75">
      <c r="B57" t="s">
        <v>293</v>
      </c>
      <c r="C57" s="26">
        <v>1.0880316518298714</v>
      </c>
      <c r="D57" s="26">
        <v>2.934388394329047</v>
      </c>
      <c r="E57" s="26">
        <v>0.13188262446422683</v>
      </c>
      <c r="F57" s="26">
        <v>0.16485328058028356</v>
      </c>
      <c r="G57" s="26">
        <v>0.03297065611605671</v>
      </c>
      <c r="H57" s="26">
        <v>0.16485328058028356</v>
      </c>
      <c r="I57" s="26">
        <v>0.3956478733926805</v>
      </c>
      <c r="L57" s="26">
        <v>0.9428693879141288</v>
      </c>
      <c r="M57" s="26">
        <v>3.0714684606293585</v>
      </c>
      <c r="N57" s="26">
        <v>0.08896219431421187</v>
      </c>
      <c r="O57" s="26">
        <v>0.19026221119754802</v>
      </c>
      <c r="P57" s="26">
        <v>0.09740386238782321</v>
      </c>
      <c r="Q57" s="26">
        <v>0.06753334458889076</v>
      </c>
      <c r="R57" s="26">
        <v>0.3603942908349459</v>
      </c>
      <c r="U57" s="52">
        <f t="shared" si="14"/>
        <v>9.25</v>
      </c>
      <c r="V57" s="44">
        <f t="shared" si="14"/>
        <v>3.685603746691102</v>
      </c>
      <c r="W57" s="44">
        <f t="shared" si="14"/>
        <v>0.7246376811594203</v>
      </c>
      <c r="X57" s="44">
        <f t="shared" si="14"/>
        <v>5.483870967741936</v>
      </c>
      <c r="Y57" s="44">
        <f t="shared" si="14"/>
        <v>1.3157894736842104</v>
      </c>
      <c r="Z57" s="44">
        <f t="shared" si="14"/>
        <v>5.454545454545454</v>
      </c>
      <c r="AA57" s="53">
        <f t="shared" si="14"/>
        <v>3.9792387543252596</v>
      </c>
    </row>
    <row r="58" spans="2:27" ht="12.75">
      <c r="B58" t="s">
        <v>294</v>
      </c>
      <c r="C58" s="26">
        <v>0.13188262446422683</v>
      </c>
      <c r="D58" s="26">
        <v>0.26376524892845365</v>
      </c>
      <c r="E58" s="26">
        <v>0</v>
      </c>
      <c r="F58" s="26">
        <v>0.13188262446422683</v>
      </c>
      <c r="G58" s="26">
        <v>0</v>
      </c>
      <c r="H58" s="26">
        <v>0.09891196834817012</v>
      </c>
      <c r="I58" s="26">
        <v>0.09891196834817012</v>
      </c>
      <c r="L58" s="26">
        <v>0.09285834880972481</v>
      </c>
      <c r="M58" s="26">
        <v>0.2733801737684905</v>
      </c>
      <c r="N58" s="26">
        <v>0.011688463486538786</v>
      </c>
      <c r="O58" s="26">
        <v>0.01818205431239367</v>
      </c>
      <c r="P58" s="26">
        <v>0.005844231743269393</v>
      </c>
      <c r="Q58" s="26">
        <v>0.007792308991025858</v>
      </c>
      <c r="R58" s="26">
        <v>0.1038974532136781</v>
      </c>
      <c r="U58" s="52">
        <f t="shared" si="14"/>
        <v>2.7210884353741496</v>
      </c>
      <c r="V58" s="44">
        <f t="shared" si="14"/>
        <v>1.6355140186915886</v>
      </c>
      <c r="W58" s="44">
        <f t="shared" si="14"/>
        <v>21.73913043478261</v>
      </c>
      <c r="X58" s="44">
        <f t="shared" si="14"/>
        <v>0</v>
      </c>
      <c r="Y58" s="44">
        <f t="shared" si="14"/>
        <v>0</v>
      </c>
      <c r="Z58" s="44">
        <f t="shared" si="14"/>
        <v>33.33333333333333</v>
      </c>
      <c r="AA58" s="53">
        <f t="shared" si="14"/>
        <v>11.602209944751381</v>
      </c>
    </row>
    <row r="59" spans="2:27" ht="12.75">
      <c r="B59" t="s">
        <v>158</v>
      </c>
      <c r="C59" s="26">
        <v>0.3626772172766238</v>
      </c>
      <c r="D59" s="26">
        <v>1.5496208374546654</v>
      </c>
      <c r="E59" s="26">
        <v>0.23079459281239698</v>
      </c>
      <c r="F59" s="26">
        <v>0.3626772172766238</v>
      </c>
      <c r="G59" s="26">
        <v>0.03297065611605671</v>
      </c>
      <c r="H59" s="26">
        <v>0.09891196834817012</v>
      </c>
      <c r="I59" s="26">
        <v>1.351796900758325</v>
      </c>
      <c r="L59" s="26">
        <v>0.4850712346913596</v>
      </c>
      <c r="M59" s="26">
        <v>1.5565137209574151</v>
      </c>
      <c r="N59" s="26">
        <v>0.2240288834919934</v>
      </c>
      <c r="O59" s="26">
        <v>0.272730814685905</v>
      </c>
      <c r="P59" s="26">
        <v>0.054546162937181</v>
      </c>
      <c r="Q59" s="26">
        <v>0.14935258899466225</v>
      </c>
      <c r="R59" s="26">
        <v>1.290276497097365</v>
      </c>
      <c r="U59" s="52">
        <f t="shared" si="14"/>
        <v>11.910377358490566</v>
      </c>
      <c r="V59" s="44">
        <f t="shared" si="14"/>
        <v>7.164988381099922</v>
      </c>
      <c r="W59" s="44">
        <f t="shared" si="14"/>
        <v>4.43213296398892</v>
      </c>
      <c r="X59" s="44">
        <f t="shared" si="14"/>
        <v>1.4084507042253522</v>
      </c>
      <c r="Y59" s="44">
        <f t="shared" si="14"/>
        <v>0</v>
      </c>
      <c r="Z59" s="44">
        <f t="shared" si="14"/>
        <v>5.737704918032787</v>
      </c>
      <c r="AA59" s="53">
        <f t="shared" si="14"/>
        <v>8.76951331496786</v>
      </c>
    </row>
    <row r="60" spans="2:27" ht="12.75">
      <c r="B60" t="s">
        <v>159</v>
      </c>
      <c r="C60" s="26">
        <v>0.3297065611605671</v>
      </c>
      <c r="D60" s="26">
        <v>1.8133860863831188</v>
      </c>
      <c r="E60" s="26">
        <v>0.06594131223211341</v>
      </c>
      <c r="F60" s="26">
        <v>0.13188262446422683</v>
      </c>
      <c r="G60" s="26">
        <v>0.03297065611605671</v>
      </c>
      <c r="H60" s="26">
        <v>0</v>
      </c>
      <c r="I60" s="26">
        <v>0.19782393669634024</v>
      </c>
      <c r="L60" s="26">
        <v>0.4720840530396499</v>
      </c>
      <c r="M60" s="26">
        <v>2.03509136482292</v>
      </c>
      <c r="N60" s="26">
        <v>0.10649488954402005</v>
      </c>
      <c r="O60" s="26">
        <v>0.054546162937181</v>
      </c>
      <c r="P60" s="26">
        <v>0.07337757633216016</v>
      </c>
      <c r="Q60" s="26">
        <v>0.024675645138248548</v>
      </c>
      <c r="R60" s="26">
        <v>0.164937206976714</v>
      </c>
      <c r="U60" s="52">
        <f t="shared" si="14"/>
        <v>2.677376171352075</v>
      </c>
      <c r="V60" s="44">
        <f t="shared" si="14"/>
        <v>2.428393524283935</v>
      </c>
      <c r="W60" s="44">
        <f t="shared" si="14"/>
        <v>2.9585798816568047</v>
      </c>
      <c r="X60" s="44">
        <f t="shared" si="14"/>
        <v>16</v>
      </c>
      <c r="Y60" s="44">
        <f t="shared" si="14"/>
        <v>0</v>
      </c>
      <c r="Z60" s="44">
        <f t="shared" si="14"/>
        <v>2.564102564102564</v>
      </c>
      <c r="AA60" s="53">
        <f t="shared" si="14"/>
        <v>17.263843648208468</v>
      </c>
    </row>
    <row r="61" spans="2:27" ht="12.75">
      <c r="B61" t="s">
        <v>161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L61" s="26">
        <v>0.0006493590825854881</v>
      </c>
      <c r="M61" s="26">
        <v>0.0019480772477564645</v>
      </c>
      <c r="N61" s="26">
        <v>0</v>
      </c>
      <c r="O61" s="26">
        <v>0</v>
      </c>
      <c r="P61" s="26">
        <v>0</v>
      </c>
      <c r="Q61" s="26">
        <v>0.0012987181651709762</v>
      </c>
      <c r="R61" s="26">
        <v>0.0006493590825854881</v>
      </c>
      <c r="U61" s="52">
        <f t="shared" si="14"/>
        <v>99.90300678952472</v>
      </c>
      <c r="V61" s="44">
        <f t="shared" si="14"/>
        <v>99.66178128523111</v>
      </c>
      <c r="W61" s="44">
        <f t="shared" si="14"/>
        <v>100</v>
      </c>
      <c r="X61" s="44">
        <f t="shared" si="14"/>
        <v>100</v>
      </c>
      <c r="Y61" s="44">
        <f t="shared" si="14"/>
        <v>100</v>
      </c>
      <c r="Z61" s="44">
        <f t="shared" si="14"/>
        <v>99</v>
      </c>
      <c r="AA61" s="53">
        <f t="shared" si="14"/>
        <v>99.93093922651933</v>
      </c>
    </row>
    <row r="62" spans="2:27" ht="12.75">
      <c r="B62" t="s">
        <v>160</v>
      </c>
      <c r="C62" s="26">
        <v>6.627101879327399</v>
      </c>
      <c r="D62" s="26">
        <v>0.9891196834817012</v>
      </c>
      <c r="E62" s="26">
        <v>0.09891196834817012</v>
      </c>
      <c r="F62" s="26">
        <v>0.5275304978569073</v>
      </c>
      <c r="G62" s="26">
        <v>0.09891196834817012</v>
      </c>
      <c r="H62" s="26">
        <v>0.2967359050445104</v>
      </c>
      <c r="I62" s="26">
        <v>3.0333003626772173</v>
      </c>
      <c r="L62" s="26">
        <v>6.789049208431279</v>
      </c>
      <c r="M62" s="26">
        <v>1.3181989376485408</v>
      </c>
      <c r="N62" s="26">
        <v>0.10065065780075065</v>
      </c>
      <c r="O62" s="26">
        <v>0.6493590825854881</v>
      </c>
      <c r="P62" s="26">
        <v>0.13831348459070897</v>
      </c>
      <c r="Q62" s="26">
        <v>0.4285769945064221</v>
      </c>
      <c r="R62" s="26">
        <v>2.8279588046598008</v>
      </c>
      <c r="U62" s="52">
        <f t="shared" si="14"/>
        <v>31.55034699489328</v>
      </c>
      <c r="V62" s="44">
        <f t="shared" si="14"/>
        <v>30.88185223016684</v>
      </c>
      <c r="W62" s="44">
        <f t="shared" si="14"/>
        <v>28.899082568807337</v>
      </c>
      <c r="X62" s="44">
        <f t="shared" si="14"/>
        <v>34.51211525867714</v>
      </c>
      <c r="Y62" s="44">
        <f t="shared" si="14"/>
        <v>33.0188679245283</v>
      </c>
      <c r="Z62" s="44">
        <f t="shared" si="14"/>
        <v>45.182724252491695</v>
      </c>
      <c r="AA62" s="53">
        <f t="shared" si="14"/>
        <v>42.241379310344826</v>
      </c>
    </row>
    <row r="63" spans="2:27" ht="12.75">
      <c r="B63" t="s">
        <v>163</v>
      </c>
      <c r="C63" s="26">
        <v>2.934388394329047</v>
      </c>
      <c r="D63" s="26">
        <v>4.549950544015826</v>
      </c>
      <c r="E63" s="26">
        <v>0.13188262446422683</v>
      </c>
      <c r="F63" s="26">
        <v>0.5605011539729641</v>
      </c>
      <c r="G63" s="26">
        <v>0.2967359050445104</v>
      </c>
      <c r="H63" s="26">
        <v>0.19782393669634024</v>
      </c>
      <c r="I63" s="26">
        <v>2.143092647543686</v>
      </c>
      <c r="L63" s="26">
        <v>3.074065896959701</v>
      </c>
      <c r="M63" s="26">
        <v>4.426680865985273</v>
      </c>
      <c r="N63" s="26">
        <v>0.16623592514188495</v>
      </c>
      <c r="O63" s="26">
        <v>0.5253314978116599</v>
      </c>
      <c r="P63" s="26">
        <v>0.24935388771282746</v>
      </c>
      <c r="Q63" s="26">
        <v>0.3188353095494747</v>
      </c>
      <c r="R63" s="26">
        <v>2.5604228626345797</v>
      </c>
      <c r="U63" s="54">
        <f t="shared" si="14"/>
        <v>21.63549081277934</v>
      </c>
      <c r="V63" s="46">
        <f t="shared" si="14"/>
        <v>6.372750995742344</v>
      </c>
      <c r="W63" s="46">
        <f t="shared" si="14"/>
        <v>12.925170068027212</v>
      </c>
      <c r="X63" s="46">
        <f t="shared" si="14"/>
        <v>15.287958115183246</v>
      </c>
      <c r="Y63" s="46">
        <f t="shared" si="14"/>
        <v>8.788598574821853</v>
      </c>
      <c r="Z63" s="46">
        <f t="shared" si="14"/>
        <v>21.939586645468996</v>
      </c>
      <c r="AA63" s="55">
        <f t="shared" si="14"/>
        <v>16.72650475184794</v>
      </c>
    </row>
    <row r="64" spans="2:19" ht="12.75">
      <c r="B64" s="5" t="s">
        <v>60</v>
      </c>
      <c r="C64" s="5"/>
      <c r="D64" s="5"/>
      <c r="E64" s="5"/>
      <c r="F64" s="5"/>
      <c r="G64" s="5"/>
      <c r="H64" s="5"/>
      <c r="J64" s="50">
        <v>100</v>
      </c>
      <c r="S64" s="50">
        <v>100</v>
      </c>
    </row>
    <row r="65" spans="1:2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85" spans="11:17" ht="12.75">
      <c r="K85" s="26"/>
      <c r="L85" s="26"/>
      <c r="M85" s="26"/>
      <c r="N85" s="26"/>
      <c r="O85" s="26"/>
      <c r="P85" s="26"/>
      <c r="Q85" s="26"/>
    </row>
    <row r="86" spans="11:17" ht="12.75">
      <c r="K86" s="26"/>
      <c r="L86" s="26"/>
      <c r="M86" s="26"/>
      <c r="N86" s="26"/>
      <c r="O86" s="26"/>
      <c r="P86" s="26"/>
      <c r="Q86" s="26"/>
    </row>
    <row r="87" spans="11:17" ht="12.75">
      <c r="K87" s="26"/>
      <c r="L87" s="26"/>
      <c r="M87" s="26"/>
      <c r="N87" s="26"/>
      <c r="O87" s="26"/>
      <c r="P87" s="26"/>
      <c r="Q87" s="26"/>
    </row>
    <row r="88" spans="11:17" ht="12.75">
      <c r="K88" s="26"/>
      <c r="L88" s="26"/>
      <c r="M88" s="26"/>
      <c r="N88" s="26"/>
      <c r="O88" s="26"/>
      <c r="P88" s="26"/>
      <c r="Q88" s="26"/>
    </row>
    <row r="89" spans="11:17" ht="12.75">
      <c r="K89" s="26"/>
      <c r="L89" s="26"/>
      <c r="M89" s="26"/>
      <c r="N89" s="26"/>
      <c r="O89" s="26"/>
      <c r="P89" s="26"/>
      <c r="Q89" s="26"/>
    </row>
    <row r="90" spans="11:17" ht="12.75">
      <c r="K90" s="26"/>
      <c r="L90" s="26"/>
      <c r="M90" s="26"/>
      <c r="N90" s="26"/>
      <c r="O90" s="26"/>
      <c r="P90" s="26"/>
      <c r="Q90" s="26"/>
    </row>
    <row r="91" spans="11:17" ht="12.75">
      <c r="K91" s="26"/>
      <c r="L91" s="26"/>
      <c r="M91" s="26"/>
      <c r="N91" s="26"/>
      <c r="O91" s="26"/>
      <c r="P91" s="26"/>
      <c r="Q91" s="26"/>
    </row>
    <row r="92" spans="10:17" ht="12.75">
      <c r="J92">
        <f>SUM(C70:I91)</f>
        <v>0</v>
      </c>
      <c r="K92" s="26"/>
      <c r="L92" s="26"/>
      <c r="M92" s="26"/>
      <c r="N92" s="26"/>
      <c r="O92" s="26"/>
      <c r="P92" s="26"/>
      <c r="Q92" s="26"/>
    </row>
    <row r="93" spans="11:17" ht="12.75">
      <c r="K93" s="26"/>
      <c r="L93" s="26"/>
      <c r="M93" s="26"/>
      <c r="N93" s="26"/>
      <c r="O93" s="26"/>
      <c r="P93" s="26"/>
      <c r="Q93" s="26"/>
    </row>
    <row r="94" spans="11:17" ht="12.75">
      <c r="K94" s="26"/>
      <c r="L94" s="26"/>
      <c r="M94" s="26"/>
      <c r="N94" s="26"/>
      <c r="O94" s="26"/>
      <c r="P94" s="26"/>
      <c r="Q94" s="26"/>
    </row>
    <row r="95" spans="11:17" ht="12.75">
      <c r="K95" s="26"/>
      <c r="L95" s="26"/>
      <c r="M95" s="26"/>
      <c r="N95" s="26"/>
      <c r="O95" s="26"/>
      <c r="P95" s="26"/>
      <c r="Q95" s="26"/>
    </row>
  </sheetData>
  <mergeCells count="22">
    <mergeCell ref="U3:AA3"/>
    <mergeCell ref="U4:V4"/>
    <mergeCell ref="W4:X4"/>
    <mergeCell ref="Z4:AA4"/>
    <mergeCell ref="U42:AA42"/>
    <mergeCell ref="U53:AA53"/>
    <mergeCell ref="C3:I3"/>
    <mergeCell ref="H4:I4"/>
    <mergeCell ref="E4:F4"/>
    <mergeCell ref="C4:D4"/>
    <mergeCell ref="L3:R3"/>
    <mergeCell ref="L4:M4"/>
    <mergeCell ref="N4:O4"/>
    <mergeCell ref="Q4:R4"/>
    <mergeCell ref="C42:I42"/>
    <mergeCell ref="L42:R42"/>
    <mergeCell ref="C30:I30"/>
    <mergeCell ref="L30:R30"/>
    <mergeCell ref="U30:AA30"/>
    <mergeCell ref="U6:AA6"/>
    <mergeCell ref="L6:R6"/>
    <mergeCell ref="C6:I6"/>
  </mergeCells>
  <printOptions horizontalCentered="1"/>
  <pageMargins left="0.7480314960629921" right="0.7480314960629921" top="1.1811023622047245" bottom="0.7874015748031497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8" width="11.28125" style="0" customWidth="1"/>
  </cols>
  <sheetData>
    <row r="1" ht="12.75">
      <c r="A1" s="34" t="s">
        <v>362</v>
      </c>
    </row>
    <row r="3" spans="1:8" ht="12.75">
      <c r="A3" s="1"/>
      <c r="B3" s="94" t="s">
        <v>324</v>
      </c>
      <c r="C3" s="94"/>
      <c r="D3" s="94"/>
      <c r="E3" s="94"/>
      <c r="F3" s="94"/>
      <c r="G3" s="94"/>
      <c r="H3" s="94"/>
    </row>
    <row r="4" spans="1:8" ht="12.75">
      <c r="A4" s="2"/>
      <c r="C4" s="36" t="s">
        <v>363</v>
      </c>
      <c r="E4" s="37" t="s">
        <v>364</v>
      </c>
      <c r="F4" s="37" t="s">
        <v>365</v>
      </c>
      <c r="G4" s="59">
        <v>0.95</v>
      </c>
      <c r="H4" s="6" t="s">
        <v>353</v>
      </c>
    </row>
    <row r="5" spans="3:8" ht="12.75">
      <c r="C5" s="36" t="s">
        <v>354</v>
      </c>
      <c r="E5" s="36" t="s">
        <v>366</v>
      </c>
      <c r="F5" s="36" t="s">
        <v>367</v>
      </c>
      <c r="G5" s="36" t="s">
        <v>355</v>
      </c>
      <c r="H5" s="6" t="s">
        <v>356</v>
      </c>
    </row>
    <row r="6" spans="1:8" ht="12.75">
      <c r="A6" s="4" t="s">
        <v>330</v>
      </c>
      <c r="B6" s="38" t="s">
        <v>60</v>
      </c>
      <c r="C6" s="38" t="s">
        <v>357</v>
      </c>
      <c r="D6" s="38" t="s">
        <v>358</v>
      </c>
      <c r="E6" s="61" t="s">
        <v>368</v>
      </c>
      <c r="F6" s="61" t="s">
        <v>369</v>
      </c>
      <c r="G6" s="61" t="s">
        <v>359</v>
      </c>
      <c r="H6" s="62" t="s">
        <v>360</v>
      </c>
    </row>
    <row r="7" spans="1:8" ht="12.75">
      <c r="A7" t="s">
        <v>290</v>
      </c>
      <c r="B7">
        <v>4146</v>
      </c>
      <c r="C7" s="26">
        <f aca="true" t="shared" si="0" ref="C7:C17">B7/B$17*100</f>
        <v>39.54220314735336</v>
      </c>
      <c r="D7" s="63">
        <f aca="true" t="shared" si="1" ref="D7:D16">(((C7*(100-C7))/B$17)^0.5)</f>
        <v>0.4774988968260331</v>
      </c>
      <c r="E7" s="8">
        <v>0.986592</v>
      </c>
      <c r="F7" s="8">
        <f aca="true" t="shared" si="2" ref="F7:F16">1.03^0.5</f>
        <v>1.014889156509222</v>
      </c>
      <c r="G7" s="57">
        <f aca="true" t="shared" si="3" ref="G7:G16">1.96*(D7*E7*F7)</f>
        <v>0.9370972121018463</v>
      </c>
      <c r="H7" s="64">
        <f aca="true" t="shared" si="4" ref="H7:H16">G7/C7*100</f>
        <v>2.369865959693164</v>
      </c>
    </row>
    <row r="8" spans="1:8" ht="12.75">
      <c r="A8" t="s">
        <v>291</v>
      </c>
      <c r="B8">
        <v>1162</v>
      </c>
      <c r="C8" s="26">
        <f t="shared" si="0"/>
        <v>11.082498807820697</v>
      </c>
      <c r="D8" s="63">
        <f t="shared" si="1"/>
        <v>0.306569011781857</v>
      </c>
      <c r="E8" s="8">
        <v>0.98309</v>
      </c>
      <c r="F8" s="8">
        <f t="shared" si="2"/>
        <v>1.014889156509222</v>
      </c>
      <c r="G8" s="57">
        <f t="shared" si="3"/>
        <v>0.599509702476385</v>
      </c>
      <c r="H8" s="64">
        <f t="shared" si="4"/>
        <v>5.409517410038638</v>
      </c>
    </row>
    <row r="9" spans="1:8" ht="12.75">
      <c r="A9" t="s">
        <v>292</v>
      </c>
      <c r="B9">
        <v>172</v>
      </c>
      <c r="C9" s="26">
        <f t="shared" si="0"/>
        <v>1.6404387219837862</v>
      </c>
      <c r="D9" s="63">
        <f t="shared" si="1"/>
        <v>0.12405208844809999</v>
      </c>
      <c r="E9" s="8">
        <v>1.000689</v>
      </c>
      <c r="F9" s="8">
        <f t="shared" si="2"/>
        <v>1.014889156509222</v>
      </c>
      <c r="G9" s="57">
        <f t="shared" si="3"/>
        <v>0.24693229324708094</v>
      </c>
      <c r="H9" s="64">
        <f t="shared" si="4"/>
        <v>15.05282031799793</v>
      </c>
    </row>
    <row r="10" spans="1:8" ht="12.75">
      <c r="A10" t="s">
        <v>293</v>
      </c>
      <c r="B10">
        <v>361</v>
      </c>
      <c r="C10" s="26">
        <f t="shared" si="0"/>
        <v>3.4430138292799235</v>
      </c>
      <c r="D10" s="63">
        <f t="shared" si="1"/>
        <v>0.1780643656964801</v>
      </c>
      <c r="E10" s="8">
        <v>0.993925</v>
      </c>
      <c r="F10" s="8">
        <f t="shared" si="2"/>
        <v>1.014889156509222</v>
      </c>
      <c r="G10" s="57">
        <f t="shared" si="3"/>
        <v>0.3520507834792193</v>
      </c>
      <c r="H10" s="64">
        <f t="shared" si="4"/>
        <v>10.225076079721925</v>
      </c>
    </row>
    <row r="11" spans="1:8" ht="12.75">
      <c r="A11" t="s">
        <v>294</v>
      </c>
      <c r="B11">
        <v>77</v>
      </c>
      <c r="C11" s="26">
        <f t="shared" si="0"/>
        <v>0.7343824511206486</v>
      </c>
      <c r="D11" s="63">
        <f t="shared" si="1"/>
        <v>0.08338277647820441</v>
      </c>
      <c r="E11" s="8">
        <v>0.994594</v>
      </c>
      <c r="F11" s="8">
        <f t="shared" si="2"/>
        <v>1.014889156509222</v>
      </c>
      <c r="G11" s="57">
        <f t="shared" si="3"/>
        <v>0.16496692183187212</v>
      </c>
      <c r="H11" s="64">
        <f t="shared" si="4"/>
        <v>22.46335292736596</v>
      </c>
    </row>
    <row r="12" spans="1:8" ht="12.75">
      <c r="A12" t="s">
        <v>158</v>
      </c>
      <c r="B12">
        <v>573</v>
      </c>
      <c r="C12" s="26">
        <f t="shared" si="0"/>
        <v>5.464949928469242</v>
      </c>
      <c r="D12" s="63">
        <f t="shared" si="1"/>
        <v>0.22197563419672542</v>
      </c>
      <c r="E12" s="8">
        <v>0.9894</v>
      </c>
      <c r="F12" s="8">
        <f t="shared" si="2"/>
        <v>1.014889156509222</v>
      </c>
      <c r="G12" s="57">
        <f t="shared" si="3"/>
        <v>0.436869670666313</v>
      </c>
      <c r="H12" s="64">
        <f t="shared" si="4"/>
        <v>7.994028790464733</v>
      </c>
    </row>
    <row r="13" spans="1:8" ht="12.75">
      <c r="A13" t="s">
        <v>159</v>
      </c>
      <c r="B13">
        <v>435</v>
      </c>
      <c r="C13" s="26">
        <f t="shared" si="0"/>
        <v>4.148783977110158</v>
      </c>
      <c r="D13" s="63">
        <f t="shared" si="1"/>
        <v>0.1947488972318886</v>
      </c>
      <c r="E13" s="8">
        <v>1.006359</v>
      </c>
      <c r="F13" s="8">
        <f t="shared" si="2"/>
        <v>1.014889156509222</v>
      </c>
      <c r="G13" s="57">
        <f t="shared" si="3"/>
        <v>0.3898545666233075</v>
      </c>
      <c r="H13" s="64">
        <f t="shared" si="4"/>
        <v>9.396839381713514</v>
      </c>
    </row>
    <row r="14" spans="1:8" ht="12.75">
      <c r="A14" t="s">
        <v>161</v>
      </c>
      <c r="B14">
        <v>414</v>
      </c>
      <c r="C14" s="26">
        <f t="shared" si="0"/>
        <v>3.9484978540772535</v>
      </c>
      <c r="D14" s="63">
        <f t="shared" si="1"/>
        <v>0.190188308687668</v>
      </c>
      <c r="E14" s="8">
        <v>0.990091</v>
      </c>
      <c r="F14" s="8">
        <f t="shared" si="2"/>
        <v>1.014889156509222</v>
      </c>
      <c r="G14" s="57">
        <f t="shared" si="3"/>
        <v>0.37457053631034926</v>
      </c>
      <c r="H14" s="64">
        <f t="shared" si="4"/>
        <v>9.486405973946887</v>
      </c>
    </row>
    <row r="15" spans="1:8" ht="12.75">
      <c r="A15" t="s">
        <v>160</v>
      </c>
      <c r="B15">
        <v>2116</v>
      </c>
      <c r="C15" s="26">
        <f t="shared" si="0"/>
        <v>20.181211254172627</v>
      </c>
      <c r="D15" s="63">
        <f t="shared" si="1"/>
        <v>0.39196019351231165</v>
      </c>
      <c r="E15" s="8">
        <v>1.003156</v>
      </c>
      <c r="F15" s="8">
        <f t="shared" si="2"/>
        <v>1.014889156509222</v>
      </c>
      <c r="G15" s="57">
        <f t="shared" si="3"/>
        <v>0.7821411258645772</v>
      </c>
      <c r="H15" s="64">
        <f t="shared" si="4"/>
        <v>3.8755905976796274</v>
      </c>
    </row>
    <row r="16" spans="1:8" ht="12.75">
      <c r="A16" s="4" t="s">
        <v>163</v>
      </c>
      <c r="B16" s="4">
        <v>1029</v>
      </c>
      <c r="C16" s="26">
        <f t="shared" si="0"/>
        <v>9.814020028612305</v>
      </c>
      <c r="D16" s="63">
        <f t="shared" si="1"/>
        <v>0.2905418964367237</v>
      </c>
      <c r="E16" s="75">
        <v>0.979061</v>
      </c>
      <c r="F16" s="8">
        <f t="shared" si="2"/>
        <v>1.014889156509222</v>
      </c>
      <c r="G16" s="57">
        <f t="shared" si="3"/>
        <v>0.5658394225192375</v>
      </c>
      <c r="H16" s="64">
        <f t="shared" si="4"/>
        <v>5.765623270276194</v>
      </c>
    </row>
    <row r="17" spans="1:8" ht="12.75">
      <c r="A17" s="30" t="s">
        <v>60</v>
      </c>
      <c r="B17" s="30">
        <v>10485</v>
      </c>
      <c r="C17" s="65">
        <f t="shared" si="0"/>
        <v>100</v>
      </c>
      <c r="D17" s="66"/>
      <c r="E17" s="76"/>
      <c r="F17" s="77"/>
      <c r="G17" s="67"/>
      <c r="H17" s="68"/>
    </row>
    <row r="18" spans="1:8" ht="12.75">
      <c r="A18" s="15"/>
      <c r="B18" s="15"/>
      <c r="C18" s="15"/>
      <c r="D18" s="15"/>
      <c r="E18" s="69"/>
      <c r="F18" s="70"/>
      <c r="G18" s="75"/>
      <c r="H18" s="78"/>
    </row>
    <row r="19" spans="1:8" ht="12.75">
      <c r="A19" s="15"/>
      <c r="B19" s="15"/>
      <c r="C19" s="15"/>
      <c r="D19" s="15"/>
      <c r="E19" s="69"/>
      <c r="F19" s="70"/>
      <c r="G19" s="75"/>
      <c r="H19" s="78"/>
    </row>
    <row r="21" spans="1:8" ht="12.75">
      <c r="A21" s="1"/>
      <c r="B21" s="94" t="s">
        <v>333</v>
      </c>
      <c r="C21" s="94"/>
      <c r="D21" s="94"/>
      <c r="E21" s="94"/>
      <c r="F21" s="94"/>
      <c r="G21" s="94"/>
      <c r="H21" s="94"/>
    </row>
    <row r="22" spans="1:8" ht="12.75">
      <c r="A22" s="2"/>
      <c r="B22" s="37"/>
      <c r="C22" s="36" t="s">
        <v>363</v>
      </c>
      <c r="D22" s="37"/>
      <c r="E22" s="37" t="s">
        <v>364</v>
      </c>
      <c r="F22" s="37" t="s">
        <v>365</v>
      </c>
      <c r="G22" s="59">
        <v>0.95</v>
      </c>
      <c r="H22" s="6" t="s">
        <v>353</v>
      </c>
    </row>
    <row r="23" spans="3:8" ht="12.75">
      <c r="C23" s="36" t="s">
        <v>354</v>
      </c>
      <c r="D23" s="60"/>
      <c r="E23" s="36" t="s">
        <v>366</v>
      </c>
      <c r="F23" s="36" t="s">
        <v>367</v>
      </c>
      <c r="G23" s="36" t="s">
        <v>355</v>
      </c>
      <c r="H23" s="6" t="s">
        <v>356</v>
      </c>
    </row>
    <row r="24" spans="1:8" ht="12.75">
      <c r="A24" s="4" t="s">
        <v>330</v>
      </c>
      <c r="B24" s="38" t="s">
        <v>370</v>
      </c>
      <c r="C24" s="38" t="s">
        <v>357</v>
      </c>
      <c r="D24" s="38" t="s">
        <v>358</v>
      </c>
      <c r="E24" s="61" t="s">
        <v>368</v>
      </c>
      <c r="F24" s="61" t="s">
        <v>369</v>
      </c>
      <c r="G24" s="61" t="s">
        <v>359</v>
      </c>
      <c r="H24" s="62" t="s">
        <v>360</v>
      </c>
    </row>
    <row r="25" spans="1:8" ht="12.75">
      <c r="A25" t="s">
        <v>290</v>
      </c>
      <c r="B25">
        <v>1185</v>
      </c>
      <c r="C25" s="26">
        <f aca="true" t="shared" si="5" ref="C25:C35">B25/B$35*100</f>
        <v>39.0702274975272</v>
      </c>
      <c r="D25" s="63">
        <f aca="true" t="shared" si="6" ref="D25:D34">(((C25*(100-C25))/B$35)^0.5)</f>
        <v>0.8859343548978812</v>
      </c>
      <c r="E25" s="8">
        <v>0.986592</v>
      </c>
      <c r="F25" s="8">
        <f aca="true" t="shared" si="7" ref="F25:F34">1.09^0.5</f>
        <v>1.044030650891055</v>
      </c>
      <c r="G25" s="57">
        <f aca="true" t="shared" si="8" ref="G25:G34">1.96*(D25*E25*F25)</f>
        <v>1.7885803414306776</v>
      </c>
      <c r="H25" s="64">
        <f aca="true" t="shared" si="9" ref="H25:H34">G25/C25*100</f>
        <v>4.577860063763076</v>
      </c>
    </row>
    <row r="26" spans="1:8" ht="12.75">
      <c r="A26" t="s">
        <v>291</v>
      </c>
      <c r="B26">
        <v>367</v>
      </c>
      <c r="C26" s="26">
        <f t="shared" si="5"/>
        <v>12.100230794592813</v>
      </c>
      <c r="D26" s="63">
        <f t="shared" si="6"/>
        <v>0.5921810274989088</v>
      </c>
      <c r="E26" s="8">
        <v>0.98309</v>
      </c>
      <c r="F26" s="8">
        <f t="shared" si="7"/>
        <v>1.044030650891055</v>
      </c>
      <c r="G26" s="57">
        <f t="shared" si="8"/>
        <v>1.1912888802497137</v>
      </c>
      <c r="H26" s="64">
        <f t="shared" si="9"/>
        <v>9.84517486048333</v>
      </c>
    </row>
    <row r="27" spans="1:8" ht="12.75">
      <c r="A27" t="s">
        <v>292</v>
      </c>
      <c r="B27">
        <v>69</v>
      </c>
      <c r="C27" s="26">
        <f t="shared" si="5"/>
        <v>2.274975272007913</v>
      </c>
      <c r="D27" s="63">
        <f t="shared" si="6"/>
        <v>0.2707416239538388</v>
      </c>
      <c r="E27" s="8">
        <v>1.000689</v>
      </c>
      <c r="F27" s="8">
        <f t="shared" si="7"/>
        <v>1.044030650891055</v>
      </c>
      <c r="G27" s="57">
        <f t="shared" si="8"/>
        <v>0.5544003244237236</v>
      </c>
      <c r="H27" s="64">
        <f t="shared" si="9"/>
        <v>24.36950991271237</v>
      </c>
    </row>
    <row r="28" spans="1:8" ht="12.75">
      <c r="A28" t="s">
        <v>293</v>
      </c>
      <c r="B28">
        <v>152</v>
      </c>
      <c r="C28" s="26">
        <f t="shared" si="5"/>
        <v>5.01153972964062</v>
      </c>
      <c r="D28" s="63">
        <f t="shared" si="6"/>
        <v>0.396172939330369</v>
      </c>
      <c r="E28" s="8">
        <v>0.993925</v>
      </c>
      <c r="F28" s="8">
        <f t="shared" si="7"/>
        <v>1.044030650891055</v>
      </c>
      <c r="G28" s="57">
        <f t="shared" si="8"/>
        <v>0.8057637818121902</v>
      </c>
      <c r="H28" s="64">
        <f t="shared" si="9"/>
        <v>16.07816809366035</v>
      </c>
    </row>
    <row r="29" spans="1:8" ht="12.75">
      <c r="A29" t="s">
        <v>294</v>
      </c>
      <c r="B29">
        <v>23</v>
      </c>
      <c r="C29" s="26">
        <f t="shared" si="5"/>
        <v>0.7583250906693043</v>
      </c>
      <c r="D29" s="63">
        <f t="shared" si="6"/>
        <v>0.15752103269545123</v>
      </c>
      <c r="E29" s="8">
        <v>0.994594</v>
      </c>
      <c r="F29" s="8">
        <f t="shared" si="7"/>
        <v>1.044030650891055</v>
      </c>
      <c r="G29" s="57">
        <f t="shared" si="8"/>
        <v>0.3205927564984205</v>
      </c>
      <c r="H29" s="64">
        <f t="shared" si="9"/>
        <v>42.276427411291714</v>
      </c>
    </row>
    <row r="30" spans="1:8" ht="12.75">
      <c r="A30" t="s">
        <v>158</v>
      </c>
      <c r="B30">
        <v>133</v>
      </c>
      <c r="C30" s="26">
        <f t="shared" si="5"/>
        <v>4.385097263435543</v>
      </c>
      <c r="D30" s="63">
        <f t="shared" si="6"/>
        <v>0.3718058373980948</v>
      </c>
      <c r="E30" s="8">
        <v>0.9894</v>
      </c>
      <c r="F30" s="8">
        <f t="shared" si="7"/>
        <v>1.044030650891055</v>
      </c>
      <c r="G30" s="57">
        <f t="shared" si="8"/>
        <v>0.7527615543104549</v>
      </c>
      <c r="H30" s="64">
        <f t="shared" si="9"/>
        <v>17.166359355064735</v>
      </c>
    </row>
    <row r="31" spans="1:8" ht="12.75">
      <c r="A31" t="s">
        <v>159</v>
      </c>
      <c r="B31">
        <v>79</v>
      </c>
      <c r="C31" s="26">
        <f t="shared" si="5"/>
        <v>2.6046818331684802</v>
      </c>
      <c r="D31" s="63">
        <f t="shared" si="6"/>
        <v>0.2892079157818421</v>
      </c>
      <c r="E31" s="8">
        <v>1.006359</v>
      </c>
      <c r="F31" s="8">
        <f t="shared" si="7"/>
        <v>1.044030650891055</v>
      </c>
      <c r="G31" s="57">
        <f t="shared" si="8"/>
        <v>0.5955694754692963</v>
      </c>
      <c r="H31" s="64">
        <f t="shared" si="9"/>
        <v>22.865344545549057</v>
      </c>
    </row>
    <row r="32" spans="1:8" ht="12.75">
      <c r="A32" t="s">
        <v>161</v>
      </c>
      <c r="B32">
        <v>77</v>
      </c>
      <c r="C32" s="26">
        <f t="shared" si="5"/>
        <v>2.5387405209363667</v>
      </c>
      <c r="D32" s="63">
        <f t="shared" si="6"/>
        <v>0.28562022831713824</v>
      </c>
      <c r="E32" s="8">
        <v>0.990091</v>
      </c>
      <c r="F32" s="8">
        <f t="shared" si="7"/>
        <v>1.044030650891055</v>
      </c>
      <c r="G32" s="57">
        <f t="shared" si="8"/>
        <v>0.5786732341789131</v>
      </c>
      <c r="H32" s="64">
        <f t="shared" si="9"/>
        <v>22.79371323720316</v>
      </c>
    </row>
    <row r="33" spans="1:8" ht="12.75">
      <c r="A33" t="s">
        <v>160</v>
      </c>
      <c r="B33">
        <v>557</v>
      </c>
      <c r="C33" s="26">
        <f t="shared" si="5"/>
        <v>18.364655456643586</v>
      </c>
      <c r="D33" s="63">
        <f t="shared" si="6"/>
        <v>0.7030630960216259</v>
      </c>
      <c r="E33" s="8">
        <v>1.003156</v>
      </c>
      <c r="F33" s="8">
        <f t="shared" si="7"/>
        <v>1.044030650891055</v>
      </c>
      <c r="G33" s="57">
        <f t="shared" si="8"/>
        <v>1.4432185346219264</v>
      </c>
      <c r="H33" s="64">
        <f t="shared" si="9"/>
        <v>7.858674713659431</v>
      </c>
    </row>
    <row r="34" spans="1:8" ht="12.75">
      <c r="A34" s="4" t="s">
        <v>163</v>
      </c>
      <c r="B34" s="4">
        <v>391</v>
      </c>
      <c r="C34" s="26">
        <f t="shared" si="5"/>
        <v>12.891526541378173</v>
      </c>
      <c r="D34" s="63">
        <f t="shared" si="6"/>
        <v>0.6084798063763557</v>
      </c>
      <c r="E34" s="75">
        <v>0.979061</v>
      </c>
      <c r="F34" s="8">
        <f t="shared" si="7"/>
        <v>1.044030650891055</v>
      </c>
      <c r="G34" s="57">
        <f t="shared" si="8"/>
        <v>1.2190604491953985</v>
      </c>
      <c r="H34" s="64">
        <f t="shared" si="9"/>
        <v>9.45629243583029</v>
      </c>
    </row>
    <row r="35" spans="1:8" ht="12.75">
      <c r="A35" s="30" t="s">
        <v>60</v>
      </c>
      <c r="B35" s="30">
        <v>3033</v>
      </c>
      <c r="C35" s="65">
        <f t="shared" si="5"/>
        <v>100</v>
      </c>
      <c r="D35" s="66"/>
      <c r="E35" s="76"/>
      <c r="F35" s="77"/>
      <c r="G35" s="67"/>
      <c r="H35" s="68"/>
    </row>
  </sheetData>
  <mergeCells count="2">
    <mergeCell ref="B3:H3"/>
    <mergeCell ref="B21:H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20">
      <selection activeCell="A36" sqref="A1:H36"/>
    </sheetView>
  </sheetViews>
  <sheetFormatPr defaultColWidth="9.140625" defaultRowHeight="12.75"/>
  <cols>
    <col min="1" max="1" width="17.421875" style="0" bestFit="1" customWidth="1"/>
    <col min="2" max="8" width="11.28125" style="0" customWidth="1"/>
  </cols>
  <sheetData>
    <row r="1" ht="12.75">
      <c r="A1" s="34" t="s">
        <v>352</v>
      </c>
    </row>
    <row r="3" spans="1:8" ht="12.75">
      <c r="A3" s="1"/>
      <c r="B3" s="94" t="s">
        <v>324</v>
      </c>
      <c r="C3" s="94"/>
      <c r="D3" s="94"/>
      <c r="E3" s="94"/>
      <c r="F3" s="94"/>
      <c r="G3" s="94"/>
      <c r="H3" s="94"/>
    </row>
    <row r="4" spans="1:8" ht="12.75">
      <c r="A4" s="2"/>
      <c r="B4" s="32"/>
      <c r="C4" s="32"/>
      <c r="D4" s="32"/>
      <c r="E4" s="37" t="s">
        <v>331</v>
      </c>
      <c r="F4" s="37"/>
      <c r="G4" s="59">
        <v>0.95</v>
      </c>
      <c r="H4" s="5" t="s">
        <v>353</v>
      </c>
    </row>
    <row r="5" spans="2:8" ht="12.75">
      <c r="B5" s="94" t="s">
        <v>286</v>
      </c>
      <c r="C5" s="94"/>
      <c r="D5" s="94"/>
      <c r="E5" s="36" t="s">
        <v>354</v>
      </c>
      <c r="F5" s="60"/>
      <c r="G5" s="36" t="s">
        <v>355</v>
      </c>
      <c r="H5" s="6" t="s">
        <v>356</v>
      </c>
    </row>
    <row r="6" spans="1:8" ht="12.75">
      <c r="A6" s="4" t="s">
        <v>330</v>
      </c>
      <c r="B6" s="38" t="s">
        <v>339</v>
      </c>
      <c r="C6" s="38" t="s">
        <v>162</v>
      </c>
      <c r="D6" s="38" t="s">
        <v>60</v>
      </c>
      <c r="E6" s="38" t="s">
        <v>357</v>
      </c>
      <c r="F6" s="38" t="s">
        <v>358</v>
      </c>
      <c r="G6" s="61" t="s">
        <v>359</v>
      </c>
      <c r="H6" s="62" t="s">
        <v>360</v>
      </c>
    </row>
    <row r="7" spans="1:8" ht="12.75">
      <c r="A7" t="s">
        <v>290</v>
      </c>
      <c r="B7">
        <v>2621</v>
      </c>
      <c r="C7">
        <v>1525</v>
      </c>
      <c r="D7">
        <f aca="true" t="shared" si="0" ref="D7:D16">SUM(B7:C7)</f>
        <v>4146</v>
      </c>
      <c r="E7" s="26">
        <f aca="true" t="shared" si="1" ref="E7:E17">C7/D7*100</f>
        <v>36.782440906898216</v>
      </c>
      <c r="F7" s="63">
        <f aca="true" t="shared" si="2" ref="F7:F17">(((E7*(100-E7))/D7)^0.5)</f>
        <v>0.7489011296444419</v>
      </c>
      <c r="G7" s="57">
        <f aca="true" t="shared" si="3" ref="G7:G17">1.96*(F7)</f>
        <v>1.4678462141031061</v>
      </c>
      <c r="H7" s="64">
        <f aca="true" t="shared" si="4" ref="H7:H17">G7/E7*100</f>
        <v>3.990616658145231</v>
      </c>
    </row>
    <row r="8" spans="1:8" ht="12.75">
      <c r="A8" t="s">
        <v>291</v>
      </c>
      <c r="B8">
        <v>117</v>
      </c>
      <c r="C8">
        <v>1045</v>
      </c>
      <c r="D8">
        <f t="shared" si="0"/>
        <v>1162</v>
      </c>
      <c r="E8" s="26">
        <f t="shared" si="1"/>
        <v>89.93115318416524</v>
      </c>
      <c r="F8" s="63">
        <f t="shared" si="2"/>
        <v>0.882758451173178</v>
      </c>
      <c r="G8" s="57">
        <f t="shared" si="3"/>
        <v>1.7302065642994289</v>
      </c>
      <c r="H8" s="64">
        <f t="shared" si="4"/>
        <v>1.9239234714985034</v>
      </c>
    </row>
    <row r="9" spans="1:8" ht="12.75">
      <c r="A9" t="s">
        <v>292</v>
      </c>
      <c r="B9">
        <v>130</v>
      </c>
      <c r="C9">
        <v>42</v>
      </c>
      <c r="D9">
        <f t="shared" si="0"/>
        <v>172</v>
      </c>
      <c r="E9" s="26">
        <f t="shared" si="1"/>
        <v>24.418604651162788</v>
      </c>
      <c r="F9" s="63">
        <f t="shared" si="2"/>
        <v>3.275696457107633</v>
      </c>
      <c r="G9" s="57">
        <f t="shared" si="3"/>
        <v>6.420365055930961</v>
      </c>
      <c r="H9" s="64">
        <f t="shared" si="4"/>
        <v>26.292923562383937</v>
      </c>
    </row>
    <row r="10" spans="1:8" ht="12.75">
      <c r="A10" t="s">
        <v>293</v>
      </c>
      <c r="B10">
        <v>280</v>
      </c>
      <c r="C10">
        <v>81</v>
      </c>
      <c r="D10">
        <f t="shared" si="0"/>
        <v>361</v>
      </c>
      <c r="E10" s="26">
        <f t="shared" si="1"/>
        <v>22.437673130193904</v>
      </c>
      <c r="F10" s="63">
        <f t="shared" si="2"/>
        <v>2.1956379177159002</v>
      </c>
      <c r="G10" s="57">
        <f t="shared" si="3"/>
        <v>4.303450318723164</v>
      </c>
      <c r="H10" s="64">
        <f t="shared" si="4"/>
        <v>19.179574877272376</v>
      </c>
    </row>
    <row r="11" spans="1:8" ht="12.75">
      <c r="A11" t="s">
        <v>294</v>
      </c>
      <c r="B11">
        <v>46</v>
      </c>
      <c r="C11">
        <v>31</v>
      </c>
      <c r="D11">
        <f t="shared" si="0"/>
        <v>77</v>
      </c>
      <c r="E11" s="26">
        <f t="shared" si="1"/>
        <v>40.25974025974026</v>
      </c>
      <c r="F11" s="63">
        <f t="shared" si="2"/>
        <v>5.588865716985611</v>
      </c>
      <c r="G11" s="57">
        <f t="shared" si="3"/>
        <v>10.954176805291796</v>
      </c>
      <c r="H11" s="64">
        <f t="shared" si="4"/>
        <v>27.208761742176396</v>
      </c>
    </row>
    <row r="12" spans="1:8" ht="12.75">
      <c r="A12" t="s">
        <v>158</v>
      </c>
      <c r="B12">
        <v>405</v>
      </c>
      <c r="C12">
        <v>168</v>
      </c>
      <c r="D12">
        <f t="shared" si="0"/>
        <v>573</v>
      </c>
      <c r="E12" s="26">
        <f t="shared" si="1"/>
        <v>29.31937172774869</v>
      </c>
      <c r="F12" s="63">
        <f t="shared" si="2"/>
        <v>1.9017359637591855</v>
      </c>
      <c r="G12" s="57">
        <f t="shared" si="3"/>
        <v>3.7274024889680035</v>
      </c>
      <c r="H12" s="64">
        <f t="shared" si="4"/>
        <v>12.713104917730156</v>
      </c>
    </row>
    <row r="13" spans="1:8" ht="12.75">
      <c r="A13" t="s">
        <v>159</v>
      </c>
      <c r="B13">
        <v>222</v>
      </c>
      <c r="C13">
        <v>213</v>
      </c>
      <c r="D13">
        <f t="shared" si="0"/>
        <v>435</v>
      </c>
      <c r="E13" s="26">
        <f t="shared" si="1"/>
        <v>48.96551724137931</v>
      </c>
      <c r="F13" s="63">
        <f t="shared" si="2"/>
        <v>2.3968033526585386</v>
      </c>
      <c r="G13" s="57">
        <f t="shared" si="3"/>
        <v>4.697734571210735</v>
      </c>
      <c r="H13" s="64">
        <f t="shared" si="4"/>
        <v>9.593964969374037</v>
      </c>
    </row>
    <row r="14" spans="1:8" ht="12.75">
      <c r="A14" t="s">
        <v>161</v>
      </c>
      <c r="B14">
        <v>239</v>
      </c>
      <c r="C14">
        <v>175</v>
      </c>
      <c r="D14">
        <f t="shared" si="0"/>
        <v>414</v>
      </c>
      <c r="E14" s="26">
        <f t="shared" si="1"/>
        <v>42.270531400966185</v>
      </c>
      <c r="F14" s="63">
        <f t="shared" si="2"/>
        <v>2.4278254694455046</v>
      </c>
      <c r="G14" s="57">
        <f t="shared" si="3"/>
        <v>4.758537920113189</v>
      </c>
      <c r="H14" s="64">
        <f t="shared" si="4"/>
        <v>11.257341136724914</v>
      </c>
    </row>
    <row r="15" spans="1:8" ht="12.75">
      <c r="A15" t="s">
        <v>160</v>
      </c>
      <c r="B15">
        <v>849</v>
      </c>
      <c r="C15">
        <v>1267</v>
      </c>
      <c r="D15">
        <f t="shared" si="0"/>
        <v>2116</v>
      </c>
      <c r="E15" s="26">
        <f t="shared" si="1"/>
        <v>59.87712665406427</v>
      </c>
      <c r="F15" s="63">
        <f t="shared" si="2"/>
        <v>1.0655373009102864</v>
      </c>
      <c r="G15" s="57">
        <f t="shared" si="3"/>
        <v>2.088453109784161</v>
      </c>
      <c r="H15" s="64">
        <f t="shared" si="4"/>
        <v>3.4878980112890963</v>
      </c>
    </row>
    <row r="16" spans="1:8" ht="12.75">
      <c r="A16" s="4" t="s">
        <v>163</v>
      </c>
      <c r="B16" s="4">
        <v>31</v>
      </c>
      <c r="C16" s="4">
        <v>998</v>
      </c>
      <c r="D16" s="4">
        <f t="shared" si="0"/>
        <v>1029</v>
      </c>
      <c r="E16" s="26">
        <f t="shared" si="1"/>
        <v>96.98736637512148</v>
      </c>
      <c r="F16" s="63">
        <f t="shared" si="2"/>
        <v>0.5328721899081937</v>
      </c>
      <c r="G16" s="57">
        <f t="shared" si="3"/>
        <v>1.0444294922200597</v>
      </c>
      <c r="H16" s="64">
        <f t="shared" si="4"/>
        <v>1.0768716908761937</v>
      </c>
    </row>
    <row r="17" spans="1:8" ht="12.75">
      <c r="A17" s="30" t="s">
        <v>60</v>
      </c>
      <c r="B17" s="30">
        <f>SUM(B7:B16)</f>
        <v>4940</v>
      </c>
      <c r="C17" s="30">
        <f>SUM(C7:C16)</f>
        <v>5545</v>
      </c>
      <c r="D17" s="30">
        <f>SUM(D7:D16)</f>
        <v>10485</v>
      </c>
      <c r="E17" s="65">
        <f t="shared" si="1"/>
        <v>52.885073915116834</v>
      </c>
      <c r="F17" s="66">
        <f t="shared" si="2"/>
        <v>0.4874853822935237</v>
      </c>
      <c r="G17" s="67">
        <f t="shared" si="3"/>
        <v>0.9554713492953064</v>
      </c>
      <c r="H17" s="68">
        <f t="shared" si="4"/>
        <v>1.806693795736932</v>
      </c>
    </row>
    <row r="18" spans="1:8" ht="12.75">
      <c r="A18" s="15"/>
      <c r="B18" s="15"/>
      <c r="C18" s="15"/>
      <c r="D18" s="15"/>
      <c r="E18" s="69"/>
      <c r="F18" s="70"/>
      <c r="G18" s="71"/>
      <c r="H18" s="74"/>
    </row>
    <row r="20" spans="1:8" ht="12.75">
      <c r="A20" s="1"/>
      <c r="B20" s="94" t="s">
        <v>333</v>
      </c>
      <c r="C20" s="94"/>
      <c r="D20" s="94"/>
      <c r="E20" s="94"/>
      <c r="F20" s="94"/>
      <c r="G20" s="94"/>
      <c r="H20" s="94"/>
    </row>
    <row r="21" spans="1:8" ht="12.75">
      <c r="A21" s="2"/>
      <c r="B21" s="37"/>
      <c r="C21" s="37"/>
      <c r="D21" s="37"/>
      <c r="E21" s="37" t="s">
        <v>331</v>
      </c>
      <c r="F21" s="37"/>
      <c r="G21" s="59">
        <v>0.95</v>
      </c>
      <c r="H21" s="5" t="s">
        <v>353</v>
      </c>
    </row>
    <row r="22" spans="2:8" ht="12.75">
      <c r="B22" s="72" t="s">
        <v>286</v>
      </c>
      <c r="C22" s="72"/>
      <c r="D22" s="72"/>
      <c r="E22" s="36" t="s">
        <v>354</v>
      </c>
      <c r="F22" s="60"/>
      <c r="G22" s="36" t="s">
        <v>355</v>
      </c>
      <c r="H22" s="6" t="s">
        <v>356</v>
      </c>
    </row>
    <row r="23" spans="1:8" ht="12.75">
      <c r="A23" s="4" t="s">
        <v>330</v>
      </c>
      <c r="B23" s="38" t="s">
        <v>339</v>
      </c>
      <c r="C23" s="38" t="s">
        <v>162</v>
      </c>
      <c r="D23" s="38" t="s">
        <v>60</v>
      </c>
      <c r="E23" s="38" t="s">
        <v>357</v>
      </c>
      <c r="F23" s="38" t="s">
        <v>358</v>
      </c>
      <c r="G23" s="61" t="s">
        <v>359</v>
      </c>
      <c r="H23" s="62" t="s">
        <v>360</v>
      </c>
    </row>
    <row r="24" spans="1:8" ht="12.75">
      <c r="A24" t="s">
        <v>290</v>
      </c>
      <c r="B24">
        <v>779</v>
      </c>
      <c r="C24">
        <v>406</v>
      </c>
      <c r="D24">
        <f aca="true" t="shared" si="5" ref="D24:D33">SUM(B24:C24)</f>
        <v>1185</v>
      </c>
      <c r="E24" s="26">
        <f aca="true" t="shared" si="6" ref="E24:E34">C24/D24*100</f>
        <v>34.26160337552743</v>
      </c>
      <c r="F24" s="63">
        <f aca="true" t="shared" si="7" ref="F24:F34">(((E24*(100-E24))/D24)^0.5)</f>
        <v>1.3786506188490932</v>
      </c>
      <c r="G24" s="57">
        <f aca="true" t="shared" si="8" ref="G24:G34">1.96*(F24)</f>
        <v>2.7021552129442226</v>
      </c>
      <c r="H24" s="64">
        <f aca="true" t="shared" si="9" ref="H24:H34">G24/E24*100</f>
        <v>7.886832333347053</v>
      </c>
    </row>
    <row r="25" spans="1:8" ht="12.75">
      <c r="A25" t="s">
        <v>291</v>
      </c>
      <c r="B25">
        <v>38</v>
      </c>
      <c r="C25">
        <v>329</v>
      </c>
      <c r="D25">
        <f t="shared" si="5"/>
        <v>367</v>
      </c>
      <c r="E25" s="26">
        <f t="shared" si="6"/>
        <v>89.64577656675749</v>
      </c>
      <c r="F25" s="63">
        <f t="shared" si="7"/>
        <v>1.5903424480150263</v>
      </c>
      <c r="G25" s="57">
        <f t="shared" si="8"/>
        <v>3.1170711981094517</v>
      </c>
      <c r="H25" s="64">
        <f t="shared" si="9"/>
        <v>3.4770976586813642</v>
      </c>
    </row>
    <row r="26" spans="1:8" ht="12.75">
      <c r="A26" t="s">
        <v>292</v>
      </c>
      <c r="B26">
        <v>46</v>
      </c>
      <c r="C26">
        <v>23</v>
      </c>
      <c r="D26">
        <f t="shared" si="5"/>
        <v>69</v>
      </c>
      <c r="E26" s="26">
        <f t="shared" si="6"/>
        <v>33.33333333333333</v>
      </c>
      <c r="F26" s="63">
        <f t="shared" si="7"/>
        <v>5.675043538391657</v>
      </c>
      <c r="G26" s="57">
        <f t="shared" si="8"/>
        <v>11.123085335247648</v>
      </c>
      <c r="H26" s="64">
        <f t="shared" si="9"/>
        <v>33.36925600574295</v>
      </c>
    </row>
    <row r="27" spans="1:8" ht="12.75">
      <c r="A27" t="s">
        <v>293</v>
      </c>
      <c r="B27">
        <v>122</v>
      </c>
      <c r="C27">
        <v>30</v>
      </c>
      <c r="D27">
        <f t="shared" si="5"/>
        <v>152</v>
      </c>
      <c r="E27" s="26">
        <f t="shared" si="6"/>
        <v>19.736842105263158</v>
      </c>
      <c r="F27" s="63">
        <f t="shared" si="7"/>
        <v>3.228309475152089</v>
      </c>
      <c r="G27" s="57">
        <f t="shared" si="8"/>
        <v>6.3274865712980946</v>
      </c>
      <c r="H27" s="64">
        <f t="shared" si="9"/>
        <v>32.05926529457701</v>
      </c>
    </row>
    <row r="28" spans="1:8" ht="12.75">
      <c r="A28" t="s">
        <v>294</v>
      </c>
      <c r="B28">
        <v>17</v>
      </c>
      <c r="C28">
        <v>6</v>
      </c>
      <c r="D28">
        <f t="shared" si="5"/>
        <v>23</v>
      </c>
      <c r="E28" s="26">
        <f t="shared" si="6"/>
        <v>26.08695652173913</v>
      </c>
      <c r="F28" s="63">
        <f t="shared" si="7"/>
        <v>9.156053715170007</v>
      </c>
      <c r="G28" s="57">
        <f t="shared" si="8"/>
        <v>17.945865281733212</v>
      </c>
      <c r="H28" s="64">
        <f t="shared" si="9"/>
        <v>68.79248357997731</v>
      </c>
    </row>
    <row r="29" spans="1:8" ht="12.75">
      <c r="A29" t="s">
        <v>158</v>
      </c>
      <c r="B29">
        <v>100</v>
      </c>
      <c r="C29">
        <v>33</v>
      </c>
      <c r="D29">
        <f t="shared" si="5"/>
        <v>133</v>
      </c>
      <c r="E29" s="26">
        <f t="shared" si="6"/>
        <v>24.81203007518797</v>
      </c>
      <c r="F29" s="63">
        <f t="shared" si="7"/>
        <v>3.7452387529090134</v>
      </c>
      <c r="G29" s="57">
        <f t="shared" si="8"/>
        <v>7.340667955701666</v>
      </c>
      <c r="H29" s="64">
        <f t="shared" si="9"/>
        <v>29.585116306312777</v>
      </c>
    </row>
    <row r="30" spans="1:8" ht="12.75">
      <c r="A30" t="s">
        <v>159</v>
      </c>
      <c r="B30">
        <v>42</v>
      </c>
      <c r="C30">
        <v>37</v>
      </c>
      <c r="D30">
        <f t="shared" si="5"/>
        <v>79</v>
      </c>
      <c r="E30" s="26">
        <f t="shared" si="6"/>
        <v>46.835443037974684</v>
      </c>
      <c r="F30" s="63">
        <f t="shared" si="7"/>
        <v>5.61416109498397</v>
      </c>
      <c r="G30" s="57">
        <f t="shared" si="8"/>
        <v>11.003755746168581</v>
      </c>
      <c r="H30" s="64">
        <f t="shared" si="9"/>
        <v>23.494505512089674</v>
      </c>
    </row>
    <row r="31" spans="1:8" ht="12.75">
      <c r="A31" t="s">
        <v>161</v>
      </c>
      <c r="B31">
        <v>39</v>
      </c>
      <c r="C31">
        <v>38</v>
      </c>
      <c r="D31">
        <f t="shared" si="5"/>
        <v>77</v>
      </c>
      <c r="E31" s="26">
        <f t="shared" si="6"/>
        <v>49.35064935064935</v>
      </c>
      <c r="F31" s="63">
        <f t="shared" si="7"/>
        <v>5.697548280807483</v>
      </c>
      <c r="G31" s="57">
        <f t="shared" si="8"/>
        <v>11.167194630382667</v>
      </c>
      <c r="H31" s="64">
        <f t="shared" si="9"/>
        <v>22.628262803670143</v>
      </c>
    </row>
    <row r="32" spans="1:8" ht="12.75">
      <c r="A32" t="s">
        <v>160</v>
      </c>
      <c r="B32">
        <v>239</v>
      </c>
      <c r="C32">
        <v>318</v>
      </c>
      <c r="D32">
        <f t="shared" si="5"/>
        <v>557</v>
      </c>
      <c r="E32" s="26">
        <f t="shared" si="6"/>
        <v>57.09156193895871</v>
      </c>
      <c r="F32" s="63">
        <f t="shared" si="7"/>
        <v>2.0971510765370027</v>
      </c>
      <c r="G32" s="57">
        <f t="shared" si="8"/>
        <v>4.110416110012525</v>
      </c>
      <c r="H32" s="64">
        <f t="shared" si="9"/>
        <v>7.199691110933888</v>
      </c>
    </row>
    <row r="33" spans="1:8" ht="12.75">
      <c r="A33" s="4" t="s">
        <v>163</v>
      </c>
      <c r="B33" s="4">
        <v>5</v>
      </c>
      <c r="C33" s="4">
        <v>386</v>
      </c>
      <c r="D33" s="4">
        <f t="shared" si="5"/>
        <v>391</v>
      </c>
      <c r="E33" s="26">
        <f t="shared" si="6"/>
        <v>98.72122762148338</v>
      </c>
      <c r="F33" s="63">
        <f t="shared" si="7"/>
        <v>0.5682160783110275</v>
      </c>
      <c r="G33" s="57">
        <f t="shared" si="8"/>
        <v>1.1137035134896138</v>
      </c>
      <c r="H33" s="64">
        <f t="shared" si="9"/>
        <v>1.1281297248042461</v>
      </c>
    </row>
    <row r="34" spans="1:8" ht="12.75">
      <c r="A34" s="30" t="s">
        <v>60</v>
      </c>
      <c r="B34" s="30">
        <f>SUM(B24:B33)</f>
        <v>1427</v>
      </c>
      <c r="C34" s="30">
        <f>SUM(C24:C33)</f>
        <v>1606</v>
      </c>
      <c r="D34" s="30">
        <f>SUM(D24:D33)</f>
        <v>3033</v>
      </c>
      <c r="E34" s="65">
        <f t="shared" si="6"/>
        <v>52.95087372238707</v>
      </c>
      <c r="F34" s="66">
        <f t="shared" si="7"/>
        <v>0.9063086845420832</v>
      </c>
      <c r="G34" s="67">
        <f t="shared" si="8"/>
        <v>1.7763650217024831</v>
      </c>
      <c r="H34" s="68">
        <f t="shared" si="9"/>
        <v>3.3547416630284133</v>
      </c>
    </row>
    <row r="36" ht="12.75">
      <c r="A36" t="s">
        <v>361</v>
      </c>
    </row>
  </sheetData>
  <mergeCells count="4">
    <mergeCell ref="B5:D5"/>
    <mergeCell ref="B22:D22"/>
    <mergeCell ref="B3:H3"/>
    <mergeCell ref="B20:H20"/>
  </mergeCells>
  <printOptions horizontalCentered="1"/>
  <pageMargins left="0.7480314960629921" right="0.7480314960629921" top="1.1811023622047245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34" t="s">
        <v>343</v>
      </c>
    </row>
    <row r="3" spans="1:5" ht="12.75">
      <c r="A3" s="1"/>
      <c r="B3" s="1" t="s">
        <v>20</v>
      </c>
      <c r="C3" s="1"/>
      <c r="D3" s="1"/>
      <c r="E3" s="1" t="s">
        <v>344</v>
      </c>
    </row>
    <row r="4" spans="1:5" ht="12.75">
      <c r="A4" s="2" t="s">
        <v>20</v>
      </c>
      <c r="B4" s="2" t="s">
        <v>345</v>
      </c>
      <c r="C4" s="72" t="s">
        <v>346</v>
      </c>
      <c r="D4" s="72"/>
      <c r="E4" s="2" t="s">
        <v>347</v>
      </c>
    </row>
    <row r="5" spans="1:5" ht="12.75">
      <c r="A5" s="4" t="s">
        <v>345</v>
      </c>
      <c r="B5" s="4" t="s">
        <v>348</v>
      </c>
      <c r="C5" s="4" t="s">
        <v>349</v>
      </c>
      <c r="D5" s="4" t="s">
        <v>350</v>
      </c>
      <c r="E5" s="4" t="s">
        <v>351</v>
      </c>
    </row>
    <row r="6" spans="1:5" ht="12.75">
      <c r="A6">
        <v>1</v>
      </c>
      <c r="B6">
        <f>A6*50</f>
        <v>50</v>
      </c>
      <c r="C6">
        <f>B6-25</f>
        <v>25</v>
      </c>
      <c r="D6">
        <f>B6+24</f>
        <v>74</v>
      </c>
      <c r="E6" s="57">
        <f>25/B6*100</f>
        <v>50</v>
      </c>
    </row>
    <row r="7" spans="1:5" ht="12.75">
      <c r="A7">
        <v>2</v>
      </c>
      <c r="B7">
        <f aca="true" t="shared" si="0" ref="B7:B15">A7*50</f>
        <v>100</v>
      </c>
      <c r="C7">
        <f aca="true" t="shared" si="1" ref="C7:C15">B7-25</f>
        <v>75</v>
      </c>
      <c r="D7">
        <f aca="true" t="shared" si="2" ref="D7:D15">B7+24</f>
        <v>124</v>
      </c>
      <c r="E7" s="57">
        <f aca="true" t="shared" si="3" ref="E7:E15">25/B7*100</f>
        <v>25</v>
      </c>
    </row>
    <row r="8" spans="1:5" ht="12.75">
      <c r="A8">
        <v>3</v>
      </c>
      <c r="B8">
        <f t="shared" si="0"/>
        <v>150</v>
      </c>
      <c r="C8">
        <f t="shared" si="1"/>
        <v>125</v>
      </c>
      <c r="D8">
        <f t="shared" si="2"/>
        <v>174</v>
      </c>
      <c r="E8" s="57">
        <f t="shared" si="3"/>
        <v>16.666666666666664</v>
      </c>
    </row>
    <row r="9" spans="1:5" ht="12.75">
      <c r="A9">
        <v>4</v>
      </c>
      <c r="B9">
        <f t="shared" si="0"/>
        <v>200</v>
      </c>
      <c r="C9">
        <f t="shared" si="1"/>
        <v>175</v>
      </c>
      <c r="D9">
        <f t="shared" si="2"/>
        <v>224</v>
      </c>
      <c r="E9" s="57">
        <f t="shared" si="3"/>
        <v>12.5</v>
      </c>
    </row>
    <row r="10" spans="1:5" ht="12.75">
      <c r="A10">
        <v>5</v>
      </c>
      <c r="B10">
        <f t="shared" si="0"/>
        <v>250</v>
      </c>
      <c r="C10">
        <f t="shared" si="1"/>
        <v>225</v>
      </c>
      <c r="D10">
        <f t="shared" si="2"/>
        <v>274</v>
      </c>
      <c r="E10" s="57">
        <f t="shared" si="3"/>
        <v>10</v>
      </c>
    </row>
    <row r="11" spans="1:5" ht="12.75">
      <c r="A11">
        <v>10</v>
      </c>
      <c r="B11">
        <f t="shared" si="0"/>
        <v>500</v>
      </c>
      <c r="C11">
        <f t="shared" si="1"/>
        <v>475</v>
      </c>
      <c r="D11">
        <f t="shared" si="2"/>
        <v>524</v>
      </c>
      <c r="E11" s="57">
        <f t="shared" si="3"/>
        <v>5</v>
      </c>
    </row>
    <row r="12" spans="1:5" ht="12.75">
      <c r="A12">
        <v>20</v>
      </c>
      <c r="B12">
        <f t="shared" si="0"/>
        <v>1000</v>
      </c>
      <c r="C12">
        <f t="shared" si="1"/>
        <v>975</v>
      </c>
      <c r="D12">
        <f t="shared" si="2"/>
        <v>1024</v>
      </c>
      <c r="E12" s="57">
        <f t="shared" si="3"/>
        <v>2.5</v>
      </c>
    </row>
    <row r="13" spans="1:5" ht="12.75">
      <c r="A13">
        <v>30</v>
      </c>
      <c r="B13">
        <f t="shared" si="0"/>
        <v>1500</v>
      </c>
      <c r="C13">
        <f t="shared" si="1"/>
        <v>1475</v>
      </c>
      <c r="D13">
        <f t="shared" si="2"/>
        <v>1524</v>
      </c>
      <c r="E13" s="57">
        <f t="shared" si="3"/>
        <v>1.6666666666666667</v>
      </c>
    </row>
    <row r="14" spans="1:5" ht="12.75">
      <c r="A14">
        <v>40</v>
      </c>
      <c r="B14">
        <f t="shared" si="0"/>
        <v>2000</v>
      </c>
      <c r="C14">
        <f t="shared" si="1"/>
        <v>1975</v>
      </c>
      <c r="D14">
        <f t="shared" si="2"/>
        <v>2024</v>
      </c>
      <c r="E14" s="57">
        <f t="shared" si="3"/>
        <v>1.25</v>
      </c>
    </row>
    <row r="15" spans="1:5" ht="12.75">
      <c r="A15" s="4">
        <v>50</v>
      </c>
      <c r="B15" s="4">
        <f t="shared" si="0"/>
        <v>2500</v>
      </c>
      <c r="C15" s="4">
        <f t="shared" si="1"/>
        <v>2475</v>
      </c>
      <c r="D15" s="4">
        <f t="shared" si="2"/>
        <v>2524</v>
      </c>
      <c r="E15" s="58">
        <f t="shared" si="3"/>
        <v>1</v>
      </c>
    </row>
  </sheetData>
  <mergeCells count="1">
    <mergeCell ref="C4:D4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140625" defaultRowHeight="12.75"/>
  <cols>
    <col min="1" max="1" width="11.28125" style="0" bestFit="1" customWidth="1"/>
  </cols>
  <sheetData>
    <row r="1" ht="12.75">
      <c r="A1" s="34" t="s">
        <v>371</v>
      </c>
    </row>
    <row r="3" spans="1:6" ht="12.75">
      <c r="A3" s="1"/>
      <c r="B3" s="1" t="s">
        <v>173</v>
      </c>
      <c r="C3" s="1" t="s">
        <v>174</v>
      </c>
      <c r="D3" s="1"/>
      <c r="E3" s="1"/>
      <c r="F3" s="1"/>
    </row>
    <row r="4" spans="1:6" ht="12.75">
      <c r="A4" s="4" t="s">
        <v>175</v>
      </c>
      <c r="B4" s="4" t="s">
        <v>194</v>
      </c>
      <c r="C4" s="4" t="s">
        <v>176</v>
      </c>
      <c r="D4" s="4" t="s">
        <v>177</v>
      </c>
      <c r="E4" s="4" t="s">
        <v>178</v>
      </c>
      <c r="F4" s="4" t="s">
        <v>179</v>
      </c>
    </row>
    <row r="5" spans="1:6" ht="12.75">
      <c r="A5" t="s">
        <v>180</v>
      </c>
      <c r="B5" t="s">
        <v>181</v>
      </c>
      <c r="C5">
        <v>0</v>
      </c>
      <c r="D5">
        <v>0</v>
      </c>
      <c r="E5">
        <v>0.1</v>
      </c>
      <c r="F5">
        <v>0</v>
      </c>
    </row>
    <row r="6" spans="1:6" ht="12.75">
      <c r="A6" t="s">
        <v>182</v>
      </c>
      <c r="B6" t="s">
        <v>183</v>
      </c>
      <c r="C6">
        <v>0</v>
      </c>
      <c r="D6">
        <v>0</v>
      </c>
      <c r="E6">
        <v>5.9</v>
      </c>
      <c r="F6">
        <v>1</v>
      </c>
    </row>
    <row r="7" spans="1:6" ht="12.75">
      <c r="A7" t="s">
        <v>184</v>
      </c>
      <c r="B7" t="s">
        <v>185</v>
      </c>
      <c r="C7">
        <v>2.6</v>
      </c>
      <c r="D7">
        <v>19</v>
      </c>
      <c r="E7">
        <v>11.1</v>
      </c>
      <c r="F7">
        <v>1</v>
      </c>
    </row>
    <row r="8" spans="1:6" ht="12.75">
      <c r="A8" t="s">
        <v>186</v>
      </c>
      <c r="B8" t="s">
        <v>187</v>
      </c>
      <c r="C8">
        <v>4.4</v>
      </c>
      <c r="D8">
        <v>32</v>
      </c>
      <c r="E8">
        <v>15.2</v>
      </c>
      <c r="F8">
        <v>2</v>
      </c>
    </row>
    <row r="9" spans="1:6" ht="12.75">
      <c r="A9" t="s">
        <v>188</v>
      </c>
      <c r="B9" t="s">
        <v>189</v>
      </c>
      <c r="C9">
        <v>7.8</v>
      </c>
      <c r="D9">
        <v>55</v>
      </c>
      <c r="E9">
        <v>40</v>
      </c>
      <c r="F9">
        <v>5</v>
      </c>
    </row>
    <row r="10" spans="1:6" ht="12.75">
      <c r="A10" s="4" t="s">
        <v>190</v>
      </c>
      <c r="B10" s="4" t="s">
        <v>191</v>
      </c>
      <c r="C10" s="4">
        <v>10</v>
      </c>
      <c r="D10" s="4">
        <v>71</v>
      </c>
      <c r="E10" s="4">
        <v>85</v>
      </c>
      <c r="F10" s="4">
        <v>10</v>
      </c>
    </row>
    <row r="12" ht="12.75">
      <c r="A12" t="s">
        <v>192</v>
      </c>
    </row>
    <row r="13" ht="12.75">
      <c r="A13" t="s">
        <v>193</v>
      </c>
    </row>
  </sheetData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4" max="4" width="4.7109375" style="0" customWidth="1"/>
    <col min="7" max="7" width="4.7109375" style="0" customWidth="1"/>
    <col min="10" max="10" width="4.7109375" style="0" customWidth="1"/>
    <col min="13" max="13" width="4.7109375" style="0" customWidth="1"/>
  </cols>
  <sheetData>
    <row r="1" ht="12.75">
      <c r="A1" s="34" t="s">
        <v>334</v>
      </c>
    </row>
    <row r="3" spans="1:15" ht="12.75">
      <c r="A3" s="35"/>
      <c r="B3" s="94" t="s">
        <v>324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.75">
      <c r="A4" s="1"/>
      <c r="B4" s="94" t="s">
        <v>335</v>
      </c>
      <c r="C4" s="94"/>
      <c r="D4" s="1"/>
      <c r="E4" s="94" t="s">
        <v>336</v>
      </c>
      <c r="F4" s="94"/>
      <c r="G4" s="1"/>
      <c r="H4" s="94" t="s">
        <v>337</v>
      </c>
      <c r="I4" s="94"/>
      <c r="J4" s="1"/>
      <c r="K4" s="94" t="s">
        <v>338</v>
      </c>
      <c r="L4" s="94"/>
      <c r="M4" s="1"/>
      <c r="N4" s="94" t="s">
        <v>329</v>
      </c>
      <c r="O4" s="94"/>
    </row>
    <row r="5" spans="1:15" ht="12.75">
      <c r="A5" s="4" t="s">
        <v>330</v>
      </c>
      <c r="B5" s="4" t="s">
        <v>339</v>
      </c>
      <c r="C5" s="4" t="s">
        <v>162</v>
      </c>
      <c r="D5" s="4"/>
      <c r="E5" s="4" t="s">
        <v>339</v>
      </c>
      <c r="F5" s="4" t="s">
        <v>162</v>
      </c>
      <c r="G5" s="4"/>
      <c r="H5" s="4" t="s">
        <v>339</v>
      </c>
      <c r="I5" s="4" t="s">
        <v>162</v>
      </c>
      <c r="J5" s="4"/>
      <c r="K5" s="4" t="s">
        <v>339</v>
      </c>
      <c r="L5" s="4" t="s">
        <v>162</v>
      </c>
      <c r="M5" s="4"/>
      <c r="N5" s="4" t="s">
        <v>339</v>
      </c>
      <c r="O5" s="4" t="s">
        <v>162</v>
      </c>
    </row>
    <row r="6" spans="1:15" ht="12.75">
      <c r="A6" t="s">
        <v>290</v>
      </c>
      <c r="B6">
        <v>132641</v>
      </c>
      <c r="C6">
        <v>75384</v>
      </c>
      <c r="E6">
        <v>132491</v>
      </c>
      <c r="F6">
        <v>75293</v>
      </c>
      <c r="H6">
        <v>2621</v>
      </c>
      <c r="I6">
        <v>1525</v>
      </c>
      <c r="K6">
        <v>131050</v>
      </c>
      <c r="L6">
        <v>76250</v>
      </c>
      <c r="N6">
        <v>132365</v>
      </c>
      <c r="O6">
        <v>74338</v>
      </c>
    </row>
    <row r="7" spans="1:15" ht="12.75">
      <c r="A7" t="s">
        <v>291</v>
      </c>
      <c r="B7">
        <v>5821</v>
      </c>
      <c r="C7">
        <v>52445</v>
      </c>
      <c r="E7">
        <v>5823</v>
      </c>
      <c r="F7">
        <v>52396</v>
      </c>
      <c r="H7">
        <v>117</v>
      </c>
      <c r="I7">
        <v>1045</v>
      </c>
      <c r="K7">
        <v>5850</v>
      </c>
      <c r="L7">
        <v>52250</v>
      </c>
      <c r="N7">
        <v>6255</v>
      </c>
      <c r="O7">
        <v>52994</v>
      </c>
    </row>
    <row r="8" spans="1:15" ht="12.75">
      <c r="A8" t="s">
        <v>292</v>
      </c>
      <c r="B8">
        <v>8424</v>
      </c>
      <c r="C8">
        <v>2680</v>
      </c>
      <c r="E8">
        <v>8395</v>
      </c>
      <c r="F8">
        <v>2674</v>
      </c>
      <c r="H8">
        <v>130</v>
      </c>
      <c r="I8">
        <v>42</v>
      </c>
      <c r="K8">
        <v>6500</v>
      </c>
      <c r="L8">
        <v>2100</v>
      </c>
      <c r="N8">
        <v>8126</v>
      </c>
      <c r="O8">
        <v>2490</v>
      </c>
    </row>
    <row r="9" spans="1:15" ht="12.75">
      <c r="A9" t="s">
        <v>293</v>
      </c>
      <c r="B9">
        <v>16216</v>
      </c>
      <c r="C9">
        <v>4512</v>
      </c>
      <c r="E9">
        <v>16210</v>
      </c>
      <c r="F9">
        <v>4504</v>
      </c>
      <c r="H9">
        <v>280</v>
      </c>
      <c r="I9">
        <v>81</v>
      </c>
      <c r="K9">
        <v>14000</v>
      </c>
      <c r="L9">
        <v>4050</v>
      </c>
      <c r="N9">
        <v>15787</v>
      </c>
      <c r="O9">
        <v>4342</v>
      </c>
    </row>
    <row r="10" spans="1:15" ht="12.75">
      <c r="A10" t="s">
        <v>294</v>
      </c>
      <c r="B10">
        <v>2443</v>
      </c>
      <c r="C10">
        <v>1589</v>
      </c>
      <c r="E10">
        <v>2419</v>
      </c>
      <c r="F10">
        <v>1589</v>
      </c>
      <c r="H10">
        <v>46</v>
      </c>
      <c r="I10">
        <v>31</v>
      </c>
      <c r="K10">
        <v>2300</v>
      </c>
      <c r="L10">
        <v>1550</v>
      </c>
      <c r="N10">
        <v>2271</v>
      </c>
      <c r="O10">
        <v>1502</v>
      </c>
    </row>
    <row r="11" spans="1:15" ht="12.75">
      <c r="A11" t="s">
        <v>158</v>
      </c>
      <c r="B11">
        <v>21455</v>
      </c>
      <c r="C11">
        <v>8918</v>
      </c>
      <c r="E11">
        <v>21436</v>
      </c>
      <c r="F11">
        <v>8932</v>
      </c>
      <c r="H11">
        <v>405</v>
      </c>
      <c r="I11">
        <v>168</v>
      </c>
      <c r="K11">
        <v>20250</v>
      </c>
      <c r="L11">
        <v>8400</v>
      </c>
      <c r="N11">
        <v>21268</v>
      </c>
      <c r="O11">
        <v>8667</v>
      </c>
    </row>
    <row r="12" spans="1:15" ht="12.75">
      <c r="A12" t="s">
        <v>159</v>
      </c>
      <c r="B12">
        <v>11012</v>
      </c>
      <c r="C12">
        <v>10411</v>
      </c>
      <c r="E12">
        <v>10929</v>
      </c>
      <c r="F12">
        <v>10398</v>
      </c>
      <c r="H12">
        <v>222</v>
      </c>
      <c r="I12">
        <v>213</v>
      </c>
      <c r="K12">
        <v>11100</v>
      </c>
      <c r="L12">
        <v>10650</v>
      </c>
      <c r="N12">
        <v>10730</v>
      </c>
      <c r="O12">
        <v>10174</v>
      </c>
    </row>
    <row r="13" spans="1:15" ht="12.75">
      <c r="A13" t="s">
        <v>161</v>
      </c>
      <c r="B13">
        <v>12339</v>
      </c>
      <c r="C13">
        <v>8460</v>
      </c>
      <c r="E13">
        <v>12330</v>
      </c>
      <c r="F13">
        <v>8482</v>
      </c>
      <c r="H13">
        <v>239</v>
      </c>
      <c r="I13">
        <v>175</v>
      </c>
      <c r="K13">
        <v>11950</v>
      </c>
      <c r="L13">
        <v>8750</v>
      </c>
      <c r="N13">
        <v>12363</v>
      </c>
      <c r="O13">
        <v>8365</v>
      </c>
    </row>
    <row r="14" spans="1:15" ht="12.75">
      <c r="A14" t="s">
        <v>160</v>
      </c>
      <c r="B14">
        <v>43323</v>
      </c>
      <c r="C14">
        <v>64115</v>
      </c>
      <c r="E14">
        <v>43308</v>
      </c>
      <c r="F14">
        <v>64122</v>
      </c>
      <c r="H14">
        <v>849</v>
      </c>
      <c r="I14">
        <v>1267</v>
      </c>
      <c r="K14">
        <v>42450</v>
      </c>
      <c r="L14">
        <v>63350</v>
      </c>
      <c r="N14">
        <v>43199</v>
      </c>
      <c r="O14">
        <v>64454</v>
      </c>
    </row>
    <row r="15" spans="1:15" ht="12.75">
      <c r="A15" t="s">
        <v>163</v>
      </c>
      <c r="B15">
        <v>1693</v>
      </c>
      <c r="C15">
        <v>52597</v>
      </c>
      <c r="E15">
        <v>1696</v>
      </c>
      <c r="F15">
        <v>52586</v>
      </c>
      <c r="H15">
        <v>31</v>
      </c>
      <c r="I15">
        <v>998</v>
      </c>
      <c r="K15">
        <v>1550</v>
      </c>
      <c r="L15">
        <v>49900</v>
      </c>
      <c r="N15">
        <v>1561</v>
      </c>
      <c r="O15">
        <v>53237</v>
      </c>
    </row>
    <row r="16" spans="1:15" ht="12.75">
      <c r="A16" s="5" t="s">
        <v>60</v>
      </c>
      <c r="C16" s="5">
        <v>536478</v>
      </c>
      <c r="D16" s="5"/>
      <c r="E16" s="5"/>
      <c r="F16" s="5">
        <v>536013</v>
      </c>
      <c r="G16" s="5"/>
      <c r="H16" s="5"/>
      <c r="I16" s="5">
        <v>10485</v>
      </c>
      <c r="J16" s="5"/>
      <c r="K16" s="5"/>
      <c r="L16" s="5">
        <v>524250</v>
      </c>
      <c r="M16" s="5"/>
      <c r="N16" s="5"/>
      <c r="O16" s="5">
        <v>534488</v>
      </c>
    </row>
    <row r="17" spans="3:15" ht="12.7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5:15" ht="12.75">
      <c r="E18" s="73" t="s">
        <v>332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6" ht="12.75">
      <c r="A19" t="s">
        <v>340</v>
      </c>
      <c r="F19" s="8">
        <f>(F16/$C16*100)-100</f>
        <v>-0.08667643407558501</v>
      </c>
      <c r="G19" s="8"/>
      <c r="H19" s="8"/>
      <c r="I19" s="8">
        <f>(I16/$C16*100)-100</f>
        <v>-98.04558621229575</v>
      </c>
      <c r="J19" s="8"/>
      <c r="K19" s="8"/>
      <c r="L19" s="8">
        <f>(L16/$C16*100)-100</f>
        <v>-2.279310614787562</v>
      </c>
      <c r="M19" s="8"/>
      <c r="N19" s="8"/>
      <c r="O19" s="8">
        <f>(O16/$C16*100)-100</f>
        <v>-0.37093785765679854</v>
      </c>
      <c r="P19" s="8"/>
    </row>
    <row r="20" spans="5:15" ht="12.75">
      <c r="E20" s="73" t="s">
        <v>341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5" ht="12.75">
      <c r="A21" t="s">
        <v>168</v>
      </c>
      <c r="F21" s="8">
        <v>0.0721683517118758</v>
      </c>
      <c r="G21" s="8"/>
      <c r="H21" s="8"/>
      <c r="J21" s="8"/>
      <c r="K21" s="8"/>
      <c r="L21" s="8">
        <v>2.780189283187927</v>
      </c>
      <c r="M21" s="8"/>
      <c r="N21" s="8"/>
      <c r="O21" s="8">
        <v>1.0977035064114307</v>
      </c>
    </row>
    <row r="22" spans="1:15" ht="12.75">
      <c r="A22" t="s">
        <v>164</v>
      </c>
      <c r="F22" s="28">
        <v>0.9999996466270176</v>
      </c>
      <c r="G22" s="28"/>
      <c r="H22" s="28"/>
      <c r="J22" s="28"/>
      <c r="K22" s="28"/>
      <c r="L22" s="28">
        <v>0.999657010480788</v>
      </c>
      <c r="M22" s="28"/>
      <c r="N22" s="28"/>
      <c r="O22" s="28">
        <v>0.9999394798408532</v>
      </c>
    </row>
    <row r="23" spans="1:15" ht="12.75">
      <c r="A23" s="4"/>
      <c r="B23" s="4"/>
      <c r="C23" s="4"/>
      <c r="D23" s="4"/>
      <c r="E23" s="4"/>
      <c r="F23" s="56">
        <f>CHITEST($B6:$C15,E6:F15)</f>
        <v>0.9974528108264696</v>
      </c>
      <c r="G23" s="56"/>
      <c r="H23" s="56"/>
      <c r="I23" s="56">
        <f>1-CHITEST($B6:$C15,H6:I15)</f>
        <v>1</v>
      </c>
      <c r="J23" s="56"/>
      <c r="K23" s="56"/>
      <c r="L23" s="56">
        <f>CHITEST($B6:$C15,K6:L15)</f>
        <v>0</v>
      </c>
      <c r="M23" s="56"/>
      <c r="N23" s="56"/>
      <c r="O23" s="56">
        <f>CHITEST($B6:$C15,N6:O15)</f>
        <v>3.3238638592414474E-29</v>
      </c>
    </row>
    <row r="25" spans="1:15" ht="12.75">
      <c r="A25" s="35"/>
      <c r="B25" s="94" t="s">
        <v>342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2:15" ht="12.75">
      <c r="B26" s="94" t="s">
        <v>335</v>
      </c>
      <c r="C26" s="94"/>
      <c r="D26" s="1"/>
      <c r="E26" s="94" t="s">
        <v>336</v>
      </c>
      <c r="F26" s="94"/>
      <c r="G26" s="1"/>
      <c r="H26" s="94" t="s">
        <v>337</v>
      </c>
      <c r="I26" s="94"/>
      <c r="J26" s="1"/>
      <c r="K26" s="94" t="s">
        <v>338</v>
      </c>
      <c r="L26" s="94"/>
      <c r="M26" s="1"/>
      <c r="N26" s="94" t="s">
        <v>329</v>
      </c>
      <c r="O26" s="94"/>
    </row>
    <row r="27" spans="1:15" ht="12.75">
      <c r="A27" s="4" t="s">
        <v>330</v>
      </c>
      <c r="B27" s="4" t="s">
        <v>339</v>
      </c>
      <c r="C27" s="4" t="s">
        <v>162</v>
      </c>
      <c r="D27" s="4"/>
      <c r="E27" s="4" t="s">
        <v>339</v>
      </c>
      <c r="F27" s="4" t="s">
        <v>162</v>
      </c>
      <c r="G27" s="4"/>
      <c r="H27" s="4" t="s">
        <v>339</v>
      </c>
      <c r="I27" s="4" t="s">
        <v>162</v>
      </c>
      <c r="J27" s="4"/>
      <c r="K27" s="4" t="s">
        <v>339</v>
      </c>
      <c r="L27" s="4" t="s">
        <v>162</v>
      </c>
      <c r="M27" s="4"/>
      <c r="N27" s="4" t="s">
        <v>339</v>
      </c>
      <c r="O27" s="4" t="s">
        <v>162</v>
      </c>
    </row>
    <row r="28" spans="1:15" ht="12.75">
      <c r="A28" t="s">
        <v>290</v>
      </c>
      <c r="B28">
        <v>39902</v>
      </c>
      <c r="C28">
        <v>19342</v>
      </c>
      <c r="E28">
        <v>39894</v>
      </c>
      <c r="F28">
        <v>19306</v>
      </c>
      <c r="H28">
        <v>779</v>
      </c>
      <c r="I28">
        <v>406</v>
      </c>
      <c r="K28">
        <v>38950</v>
      </c>
      <c r="L28">
        <v>20300</v>
      </c>
      <c r="N28">
        <v>40092</v>
      </c>
      <c r="O28">
        <v>19401</v>
      </c>
    </row>
    <row r="29" spans="1:15" ht="12.75">
      <c r="A29" t="s">
        <v>291</v>
      </c>
      <c r="B29">
        <v>1886</v>
      </c>
      <c r="C29">
        <v>16415</v>
      </c>
      <c r="E29">
        <v>1887</v>
      </c>
      <c r="F29">
        <v>16373</v>
      </c>
      <c r="H29">
        <v>38</v>
      </c>
      <c r="I29">
        <v>329</v>
      </c>
      <c r="K29">
        <v>1900</v>
      </c>
      <c r="L29">
        <v>16450</v>
      </c>
      <c r="N29">
        <v>1789</v>
      </c>
      <c r="O29">
        <v>16347</v>
      </c>
    </row>
    <row r="30" spans="1:15" ht="12.75">
      <c r="A30" t="s">
        <v>292</v>
      </c>
      <c r="B30">
        <v>2567</v>
      </c>
      <c r="C30">
        <v>771</v>
      </c>
      <c r="E30">
        <v>2605</v>
      </c>
      <c r="F30">
        <v>744</v>
      </c>
      <c r="H30">
        <v>46</v>
      </c>
      <c r="I30">
        <v>23</v>
      </c>
      <c r="K30">
        <v>2300</v>
      </c>
      <c r="L30">
        <v>1150</v>
      </c>
      <c r="N30">
        <v>2496</v>
      </c>
      <c r="O30">
        <v>716</v>
      </c>
    </row>
    <row r="31" spans="1:15" ht="12.75">
      <c r="A31" t="s">
        <v>293</v>
      </c>
      <c r="B31">
        <v>6437</v>
      </c>
      <c r="C31">
        <v>1526</v>
      </c>
      <c r="E31">
        <v>6545</v>
      </c>
      <c r="F31">
        <v>1451</v>
      </c>
      <c r="H31">
        <v>122</v>
      </c>
      <c r="I31">
        <v>30</v>
      </c>
      <c r="K31">
        <v>6100</v>
      </c>
      <c r="L31">
        <v>1500</v>
      </c>
      <c r="N31">
        <v>6379</v>
      </c>
      <c r="O31">
        <v>1420</v>
      </c>
    </row>
    <row r="32" spans="1:15" ht="12.75">
      <c r="A32" t="s">
        <v>294</v>
      </c>
      <c r="B32">
        <v>547</v>
      </c>
      <c r="C32">
        <v>345</v>
      </c>
      <c r="E32">
        <v>575</v>
      </c>
      <c r="F32">
        <v>308</v>
      </c>
      <c r="H32">
        <v>17</v>
      </c>
      <c r="I32">
        <v>6</v>
      </c>
      <c r="K32">
        <v>850</v>
      </c>
      <c r="L32">
        <v>300</v>
      </c>
      <c r="N32">
        <v>537</v>
      </c>
      <c r="O32">
        <v>297</v>
      </c>
    </row>
    <row r="33" spans="1:15" ht="12.75">
      <c r="A33" t="s">
        <v>158</v>
      </c>
      <c r="B33">
        <v>4855</v>
      </c>
      <c r="C33">
        <v>1936</v>
      </c>
      <c r="E33">
        <v>4881</v>
      </c>
      <c r="F33">
        <v>1908</v>
      </c>
      <c r="H33">
        <v>100</v>
      </c>
      <c r="I33">
        <v>33</v>
      </c>
      <c r="K33">
        <v>5000</v>
      </c>
      <c r="L33">
        <v>1650</v>
      </c>
      <c r="N33">
        <v>4827</v>
      </c>
      <c r="O33">
        <v>1896</v>
      </c>
    </row>
    <row r="34" spans="1:15" ht="12.75">
      <c r="A34" t="s">
        <v>159</v>
      </c>
      <c r="B34">
        <v>2303</v>
      </c>
      <c r="C34">
        <v>2361</v>
      </c>
      <c r="E34">
        <v>2375</v>
      </c>
      <c r="F34">
        <v>2355</v>
      </c>
      <c r="H34">
        <v>42</v>
      </c>
      <c r="I34">
        <v>37</v>
      </c>
      <c r="K34">
        <v>2100</v>
      </c>
      <c r="L34">
        <v>1850</v>
      </c>
      <c r="N34">
        <v>2356</v>
      </c>
      <c r="O34">
        <v>2331</v>
      </c>
    </row>
    <row r="35" spans="1:15" ht="12.75">
      <c r="A35" t="s">
        <v>161</v>
      </c>
      <c r="B35">
        <v>2295</v>
      </c>
      <c r="C35">
        <v>1541</v>
      </c>
      <c r="E35">
        <v>2369</v>
      </c>
      <c r="F35">
        <v>1573</v>
      </c>
      <c r="H35">
        <v>39</v>
      </c>
      <c r="I35">
        <v>38</v>
      </c>
      <c r="K35">
        <v>1950</v>
      </c>
      <c r="L35">
        <v>1900</v>
      </c>
      <c r="N35">
        <v>2249</v>
      </c>
      <c r="O35">
        <v>1491</v>
      </c>
    </row>
    <row r="36" spans="1:15" ht="12.75">
      <c r="A36" t="s">
        <v>160</v>
      </c>
      <c r="B36">
        <v>13321</v>
      </c>
      <c r="C36">
        <v>15663</v>
      </c>
      <c r="E36">
        <v>13383</v>
      </c>
      <c r="F36">
        <v>15652</v>
      </c>
      <c r="H36">
        <v>239</v>
      </c>
      <c r="I36">
        <v>318</v>
      </c>
      <c r="K36">
        <v>11950</v>
      </c>
      <c r="L36">
        <v>15900</v>
      </c>
      <c r="N36">
        <v>13330</v>
      </c>
      <c r="O36">
        <v>15688</v>
      </c>
    </row>
    <row r="37" spans="1:15" ht="12.75">
      <c r="A37" t="s">
        <v>163</v>
      </c>
      <c r="B37">
        <v>412</v>
      </c>
      <c r="C37">
        <v>19918</v>
      </c>
      <c r="E37">
        <v>428</v>
      </c>
      <c r="F37">
        <v>19965</v>
      </c>
      <c r="H37">
        <v>5</v>
      </c>
      <c r="I37">
        <v>386</v>
      </c>
      <c r="K37">
        <v>250</v>
      </c>
      <c r="L37">
        <v>19300</v>
      </c>
      <c r="N37">
        <v>400</v>
      </c>
      <c r="O37">
        <v>19956</v>
      </c>
    </row>
    <row r="38" spans="1:15" ht="12.75">
      <c r="A38" s="5" t="s">
        <v>60</v>
      </c>
      <c r="B38" s="5"/>
      <c r="C38" s="5">
        <v>154343</v>
      </c>
      <c r="D38" s="5"/>
      <c r="E38" s="5"/>
      <c r="F38" s="5">
        <v>154577</v>
      </c>
      <c r="G38" s="5"/>
      <c r="H38" s="5"/>
      <c r="I38" s="5">
        <v>3033</v>
      </c>
      <c r="J38" s="5"/>
      <c r="K38" s="5"/>
      <c r="L38" s="5">
        <v>151650</v>
      </c>
      <c r="M38" s="5"/>
      <c r="N38" s="5"/>
      <c r="O38" s="5">
        <v>153998</v>
      </c>
    </row>
    <row r="40" spans="5:15" ht="12.75">
      <c r="E40" s="73" t="s">
        <v>332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6" ht="12.75">
      <c r="A41" t="s">
        <v>340</v>
      </c>
      <c r="F41" s="8">
        <f>(F38/$C38*100)-100</f>
        <v>0.1516103742962116</v>
      </c>
      <c r="G41" s="8"/>
      <c r="H41" s="8"/>
      <c r="I41" s="8">
        <f>(I38/$C38*100)-100</f>
        <v>-98.03489630239143</v>
      </c>
      <c r="J41" s="8"/>
      <c r="K41" s="8"/>
      <c r="L41" s="8">
        <f>(L38/$C38*100)-100</f>
        <v>-1.7448151195713422</v>
      </c>
      <c r="M41" s="8"/>
      <c r="N41" s="8"/>
      <c r="O41" s="8">
        <f>(O38/$C38*100)-100</f>
        <v>-0.22352811594954858</v>
      </c>
      <c r="P41" s="8"/>
    </row>
    <row r="42" spans="5:15" ht="12.75">
      <c r="E42" s="73" t="s">
        <v>341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12.75">
      <c r="A43" t="s">
        <v>168</v>
      </c>
      <c r="F43" s="8">
        <v>0.5444965829928436</v>
      </c>
      <c r="G43" s="8"/>
      <c r="H43" s="8"/>
      <c r="J43" s="8"/>
      <c r="K43" s="8"/>
      <c r="L43" s="8">
        <v>4.609709284124089</v>
      </c>
      <c r="M43" s="8"/>
      <c r="N43" s="8"/>
      <c r="O43" s="8">
        <v>0.8063540679555687</v>
      </c>
    </row>
    <row r="44" spans="1:15" ht="12.75">
      <c r="A44" t="s">
        <v>164</v>
      </c>
      <c r="F44" s="28">
        <v>0.9999894884986944</v>
      </c>
      <c r="G44" s="28"/>
      <c r="H44" s="28"/>
      <c r="J44" s="28"/>
      <c r="K44" s="28"/>
      <c r="L44" s="28">
        <v>0.9988357089423648</v>
      </c>
      <c r="M44" s="28"/>
      <c r="N44" s="28"/>
      <c r="O44" s="28">
        <v>0.999991801995319</v>
      </c>
    </row>
    <row r="45" spans="1:15" ht="12.75">
      <c r="A45" s="4"/>
      <c r="B45" s="4"/>
      <c r="C45" s="4"/>
      <c r="D45" s="4"/>
      <c r="E45" s="4"/>
      <c r="F45" s="56">
        <f>CHITEST($B28:$C37,E28:F37)</f>
        <v>0.01859157351929546</v>
      </c>
      <c r="G45" s="4"/>
      <c r="H45" s="4"/>
      <c r="I45" s="56">
        <f>CHITEST($B28:$C37,H28:I37)</f>
        <v>0</v>
      </c>
      <c r="J45" s="4"/>
      <c r="K45" s="4"/>
      <c r="L45" s="56">
        <f>CHITEST($B28:$C37,K28:L37)</f>
        <v>9.009125807748303E-207</v>
      </c>
      <c r="M45" s="4"/>
      <c r="N45" s="4"/>
      <c r="O45" s="56">
        <f>CHITEST($B28:$C37,N28:O37)</f>
        <v>6.12778046988596E-05</v>
      </c>
    </row>
  </sheetData>
  <mergeCells count="16">
    <mergeCell ref="E18:O18"/>
    <mergeCell ref="E40:O40"/>
    <mergeCell ref="E42:O42"/>
    <mergeCell ref="E20:O20"/>
    <mergeCell ref="B25:O25"/>
    <mergeCell ref="B26:C26"/>
    <mergeCell ref="E26:F26"/>
    <mergeCell ref="H26:I26"/>
    <mergeCell ref="K26:L26"/>
    <mergeCell ref="N26:O26"/>
    <mergeCell ref="B3:O3"/>
    <mergeCell ref="N4:O4"/>
    <mergeCell ref="K4:L4"/>
    <mergeCell ref="H4:I4"/>
    <mergeCell ref="E4:F4"/>
    <mergeCell ref="B4:C4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2" sqref="A2"/>
    </sheetView>
  </sheetViews>
  <sheetFormatPr defaultColWidth="9.140625" defaultRowHeight="12.75"/>
  <cols>
    <col min="1" max="1" width="17.7109375" style="0" bestFit="1" customWidth="1"/>
    <col min="3" max="3" width="4.7109375" style="0" customWidth="1"/>
    <col min="5" max="5" width="4.7109375" style="0" customWidth="1"/>
    <col min="7" max="7" width="4.7109375" style="0" customWidth="1"/>
  </cols>
  <sheetData>
    <row r="1" ht="12.75">
      <c r="A1" s="34" t="s">
        <v>323</v>
      </c>
    </row>
    <row r="3" spans="1:8" ht="12.75">
      <c r="A3" s="1"/>
      <c r="B3" s="94" t="s">
        <v>324</v>
      </c>
      <c r="C3" s="94"/>
      <c r="D3" s="94"/>
      <c r="E3" s="94"/>
      <c r="F3" s="94"/>
      <c r="G3" s="94"/>
      <c r="H3" s="94"/>
    </row>
    <row r="4" spans="2:8" ht="12.75">
      <c r="B4" s="36" t="s">
        <v>184</v>
      </c>
      <c r="C4" s="36"/>
      <c r="D4" s="36" t="s">
        <v>325</v>
      </c>
      <c r="E4" s="36"/>
      <c r="F4" s="36" t="s">
        <v>326</v>
      </c>
      <c r="G4" s="36"/>
      <c r="H4" s="36"/>
    </row>
    <row r="5" spans="2:8" ht="12.75">
      <c r="B5" s="36" t="s">
        <v>327</v>
      </c>
      <c r="C5" s="36"/>
      <c r="D5" s="36" t="s">
        <v>328</v>
      </c>
      <c r="E5" s="36"/>
      <c r="F5" s="36" t="s">
        <v>20</v>
      </c>
      <c r="G5" s="36"/>
      <c r="H5" s="36" t="s">
        <v>329</v>
      </c>
    </row>
    <row r="6" spans="1:8" ht="12.75">
      <c r="A6" s="4" t="s">
        <v>330</v>
      </c>
      <c r="B6" s="94" t="s">
        <v>331</v>
      </c>
      <c r="C6" s="94"/>
      <c r="D6" s="94"/>
      <c r="E6" s="94"/>
      <c r="F6" s="94"/>
      <c r="G6" s="94"/>
      <c r="H6" s="94"/>
    </row>
    <row r="7" spans="1:14" ht="12.75">
      <c r="A7" t="s">
        <v>290</v>
      </c>
      <c r="B7" s="26">
        <v>36.23795216921043</v>
      </c>
      <c r="C7" s="26"/>
      <c r="D7" s="26">
        <v>36.23618757940938</v>
      </c>
      <c r="E7" s="26"/>
      <c r="F7" s="26">
        <v>36.782440906898216</v>
      </c>
      <c r="G7" s="26"/>
      <c r="H7" s="26">
        <v>35.96367735349753</v>
      </c>
      <c r="J7" s="26"/>
      <c r="L7" s="26"/>
      <c r="N7" s="26"/>
    </row>
    <row r="8" spans="1:14" ht="12.75">
      <c r="A8" t="s">
        <v>291</v>
      </c>
      <c r="B8" s="26">
        <v>90.00961109394844</v>
      </c>
      <c r="C8" s="26"/>
      <c r="D8" s="26">
        <v>89.99811058245591</v>
      </c>
      <c r="E8" s="26"/>
      <c r="F8" s="26">
        <v>89.93115318416524</v>
      </c>
      <c r="G8" s="26"/>
      <c r="H8" s="26">
        <v>89.44285979510202</v>
      </c>
      <c r="J8" s="26"/>
      <c r="L8" s="26"/>
      <c r="N8" s="26"/>
    </row>
    <row r="9" spans="1:14" ht="12.75">
      <c r="A9" t="s">
        <v>292</v>
      </c>
      <c r="B9" s="26">
        <v>24.13544668587896</v>
      </c>
      <c r="C9" s="26"/>
      <c r="D9" s="26">
        <v>24.15755714156654</v>
      </c>
      <c r="E9" s="26"/>
      <c r="F9" s="26">
        <v>24.418604651162788</v>
      </c>
      <c r="G9" s="26"/>
      <c r="H9" s="26">
        <v>23.455162019593068</v>
      </c>
      <c r="J9" s="26"/>
      <c r="L9" s="26"/>
      <c r="N9" s="26"/>
    </row>
    <row r="10" spans="1:14" ht="12.75">
      <c r="A10" t="s">
        <v>293</v>
      </c>
      <c r="B10" s="26">
        <v>21.76765727518333</v>
      </c>
      <c r="C10" s="26"/>
      <c r="D10" s="26">
        <v>21.743748189630203</v>
      </c>
      <c r="E10" s="26"/>
      <c r="F10" s="26">
        <v>22.437673130193904</v>
      </c>
      <c r="G10" s="26"/>
      <c r="H10" s="26">
        <v>21.570867902031896</v>
      </c>
      <c r="J10" s="26"/>
      <c r="L10" s="26"/>
      <c r="N10" s="26"/>
    </row>
    <row r="11" spans="1:14" ht="12.75">
      <c r="A11" t="s">
        <v>294</v>
      </c>
      <c r="B11" s="26">
        <v>39.40972222222222</v>
      </c>
      <c r="C11" s="26"/>
      <c r="D11" s="26">
        <v>39.64570858283433</v>
      </c>
      <c r="E11" s="26"/>
      <c r="F11" s="26">
        <v>40.25974025974026</v>
      </c>
      <c r="G11" s="26"/>
      <c r="H11" s="26">
        <v>39.80917042141532</v>
      </c>
      <c r="J11" s="26"/>
      <c r="L11" s="26"/>
      <c r="N11" s="26"/>
    </row>
    <row r="12" spans="1:14" ht="12.75">
      <c r="A12" t="s">
        <v>158</v>
      </c>
      <c r="B12" s="26">
        <v>29.361604056234153</v>
      </c>
      <c r="C12" s="26"/>
      <c r="D12" s="26">
        <v>29.41253951527924</v>
      </c>
      <c r="E12" s="26"/>
      <c r="F12" s="26">
        <v>29.31937172774869</v>
      </c>
      <c r="G12" s="26"/>
      <c r="H12" s="26">
        <v>28.95273091698681</v>
      </c>
      <c r="J12" s="26"/>
      <c r="L12" s="26"/>
      <c r="N12" s="26"/>
    </row>
    <row r="13" spans="1:14" ht="12.75">
      <c r="A13" t="s">
        <v>159</v>
      </c>
      <c r="B13" s="26">
        <v>48.597301965177614</v>
      </c>
      <c r="C13" s="26"/>
      <c r="D13" s="26">
        <v>48.75509917006611</v>
      </c>
      <c r="E13" s="26"/>
      <c r="F13" s="26">
        <v>48.96551724137931</v>
      </c>
      <c r="G13" s="26"/>
      <c r="H13" s="26">
        <v>48.67011098354382</v>
      </c>
      <c r="J13" s="26"/>
      <c r="L13" s="26"/>
      <c r="N13" s="26"/>
    </row>
    <row r="14" spans="1:14" ht="12.75">
      <c r="A14" t="s">
        <v>161</v>
      </c>
      <c r="B14" s="26">
        <v>40.67503245348334</v>
      </c>
      <c r="C14" s="26"/>
      <c r="D14" s="26">
        <v>40.75533346146454</v>
      </c>
      <c r="E14" s="26"/>
      <c r="F14" s="26">
        <v>42.270531400966185</v>
      </c>
      <c r="G14" s="26"/>
      <c r="H14" s="26">
        <v>40.3560401389425</v>
      </c>
      <c r="J14" s="26"/>
      <c r="L14" s="26"/>
      <c r="N14" s="26"/>
    </row>
    <row r="15" spans="1:14" ht="12.75">
      <c r="A15" t="s">
        <v>160</v>
      </c>
      <c r="B15" s="26">
        <v>59.67627841173514</v>
      </c>
      <c r="C15" s="26"/>
      <c r="D15" s="26">
        <v>59.687238201619664</v>
      </c>
      <c r="E15" s="26"/>
      <c r="F15" s="26">
        <v>59.87712665406427</v>
      </c>
      <c r="G15" s="26"/>
      <c r="H15" s="26">
        <v>59.871996135732395</v>
      </c>
      <c r="J15" s="26"/>
      <c r="L15" s="26"/>
      <c r="N15" s="26"/>
    </row>
    <row r="16" spans="1:14" ht="12.75">
      <c r="A16" t="s">
        <v>163</v>
      </c>
      <c r="B16" s="26">
        <v>96.88156198194879</v>
      </c>
      <c r="C16" s="26"/>
      <c r="D16" s="26">
        <v>96.87557569728456</v>
      </c>
      <c r="E16" s="26"/>
      <c r="F16" s="26">
        <v>96.98736637512148</v>
      </c>
      <c r="G16" s="26"/>
      <c r="H16" s="26">
        <v>97.15135588890107</v>
      </c>
      <c r="J16" s="26"/>
      <c r="L16" s="26"/>
      <c r="N16" s="26"/>
    </row>
    <row r="18" spans="2:11" ht="12.75">
      <c r="B18" s="73" t="s">
        <v>332</v>
      </c>
      <c r="C18" s="73"/>
      <c r="D18" s="73"/>
      <c r="E18" s="73"/>
      <c r="F18" s="73"/>
      <c r="G18" s="73"/>
      <c r="H18" s="73"/>
      <c r="I18" s="5"/>
      <c r="J18" s="5"/>
      <c r="K18" s="5"/>
    </row>
    <row r="19" spans="1:8" ht="12.75">
      <c r="A19" t="s">
        <v>168</v>
      </c>
      <c r="C19" s="26"/>
      <c r="D19" s="26">
        <v>0.6012507496099246</v>
      </c>
      <c r="F19" s="26">
        <v>4.738737692955251</v>
      </c>
      <c r="G19" s="26"/>
      <c r="H19" s="26">
        <v>3.3837344562936558</v>
      </c>
    </row>
    <row r="20" spans="1:8" ht="12.75">
      <c r="A20" t="s">
        <v>164</v>
      </c>
      <c r="C20" s="28"/>
      <c r="D20" s="28">
        <v>0.999995006812894</v>
      </c>
      <c r="F20" s="28">
        <v>0.9998434042548765</v>
      </c>
      <c r="G20" s="28"/>
      <c r="H20" s="28">
        <v>0.9999095379250394</v>
      </c>
    </row>
    <row r="22" spans="1:8" ht="12.75">
      <c r="A22" s="1"/>
      <c r="B22" s="94" t="s">
        <v>333</v>
      </c>
      <c r="C22" s="94"/>
      <c r="D22" s="94"/>
      <c r="E22" s="94"/>
      <c r="F22" s="94"/>
      <c r="G22" s="94"/>
      <c r="H22" s="94"/>
    </row>
    <row r="23" spans="2:8" ht="12.75">
      <c r="B23" s="36" t="s">
        <v>184</v>
      </c>
      <c r="C23" s="36"/>
      <c r="D23" s="36" t="s">
        <v>325</v>
      </c>
      <c r="E23" s="36"/>
      <c r="F23" s="36" t="s">
        <v>326</v>
      </c>
      <c r="G23" s="36"/>
      <c r="H23" s="36"/>
    </row>
    <row r="24" spans="2:8" ht="12.75">
      <c r="B24" s="36" t="s">
        <v>327</v>
      </c>
      <c r="C24" s="36"/>
      <c r="D24" s="36" t="s">
        <v>328</v>
      </c>
      <c r="E24" s="36"/>
      <c r="F24" s="36" t="s">
        <v>20</v>
      </c>
      <c r="G24" s="36"/>
      <c r="H24" s="36" t="s">
        <v>329</v>
      </c>
    </row>
    <row r="25" spans="1:8" ht="12.75">
      <c r="A25" s="4" t="s">
        <v>330</v>
      </c>
      <c r="B25" s="94" t="s">
        <v>331</v>
      </c>
      <c r="C25" s="94"/>
      <c r="D25" s="94"/>
      <c r="E25" s="94"/>
      <c r="F25" s="94"/>
      <c r="G25" s="94"/>
      <c r="H25" s="94"/>
    </row>
    <row r="26" spans="1:14" ht="12.75">
      <c r="A26" t="s">
        <v>290</v>
      </c>
      <c r="B26" s="26">
        <v>32.64803186820606</v>
      </c>
      <c r="C26" s="26"/>
      <c r="D26" s="26">
        <v>32.611486486486484</v>
      </c>
      <c r="E26" s="26"/>
      <c r="F26" s="26">
        <v>34.26160337552743</v>
      </c>
      <c r="G26" s="26">
        <v>1.3786506188490932</v>
      </c>
      <c r="H26" s="26">
        <v>32.61055922545509</v>
      </c>
      <c r="J26" s="26"/>
      <c r="L26" s="26"/>
      <c r="N26" s="26"/>
    </row>
    <row r="27" spans="1:14" ht="12.75">
      <c r="A27" t="s">
        <v>291</v>
      </c>
      <c r="B27" s="26">
        <v>89.69455221026173</v>
      </c>
      <c r="C27" s="26"/>
      <c r="D27" s="26">
        <v>89.66593647316539</v>
      </c>
      <c r="E27" s="26"/>
      <c r="F27" s="26">
        <v>89.64577656675749</v>
      </c>
      <c r="G27" s="26">
        <v>1.5903424480150263</v>
      </c>
      <c r="H27" s="26">
        <v>90.13564181737979</v>
      </c>
      <c r="J27" s="26"/>
      <c r="L27" s="26"/>
      <c r="N27" s="26"/>
    </row>
    <row r="28" spans="1:14" ht="12.75">
      <c r="A28" t="s">
        <v>292</v>
      </c>
      <c r="B28" s="26">
        <v>23.097663271420014</v>
      </c>
      <c r="C28" s="26"/>
      <c r="D28" s="26">
        <v>22.21558674231114</v>
      </c>
      <c r="E28" s="26"/>
      <c r="F28" s="26">
        <v>33.33333333333333</v>
      </c>
      <c r="G28" s="26">
        <v>5.675043538391657</v>
      </c>
      <c r="H28" s="26">
        <v>22.291407222914074</v>
      </c>
      <c r="J28" s="26"/>
      <c r="L28" s="26"/>
      <c r="N28" s="26"/>
    </row>
    <row r="29" spans="1:14" ht="12.75">
      <c r="A29" t="s">
        <v>293</v>
      </c>
      <c r="B29" s="26">
        <v>19.16363179706141</v>
      </c>
      <c r="C29" s="26"/>
      <c r="D29" s="26">
        <v>18.14657328664332</v>
      </c>
      <c r="E29" s="26"/>
      <c r="F29" s="26">
        <v>19.736842105263158</v>
      </c>
      <c r="G29" s="26">
        <v>3.228309475152089</v>
      </c>
      <c r="H29" s="26">
        <v>18.20746249519169</v>
      </c>
      <c r="J29" s="26"/>
      <c r="L29" s="26"/>
      <c r="N29" s="26"/>
    </row>
    <row r="30" spans="1:14" ht="12.75">
      <c r="A30" t="s">
        <v>294</v>
      </c>
      <c r="B30" s="26">
        <v>38.67713004484305</v>
      </c>
      <c r="C30" s="26"/>
      <c r="D30" s="26">
        <v>34.88108720271801</v>
      </c>
      <c r="E30" s="26"/>
      <c r="F30" s="26">
        <v>26.08695652173913</v>
      </c>
      <c r="G30" s="26">
        <v>9.156053715170007</v>
      </c>
      <c r="H30" s="26">
        <v>35.61151079136691</v>
      </c>
      <c r="J30" s="26"/>
      <c r="L30" s="26"/>
      <c r="N30" s="26"/>
    </row>
    <row r="31" spans="1:14" ht="12.75">
      <c r="A31" t="s">
        <v>158</v>
      </c>
      <c r="B31" s="26">
        <v>28.508319835075834</v>
      </c>
      <c r="C31" s="26"/>
      <c r="D31" s="26">
        <v>28.104286345558993</v>
      </c>
      <c r="E31" s="26"/>
      <c r="F31" s="26">
        <v>24.81203007518797</v>
      </c>
      <c r="G31" s="26">
        <v>3.7452387529090134</v>
      </c>
      <c r="H31" s="26">
        <v>28.201695671575187</v>
      </c>
      <c r="J31" s="26"/>
      <c r="L31" s="26"/>
      <c r="N31" s="26"/>
    </row>
    <row r="32" spans="1:14" ht="12.75">
      <c r="A32" t="s">
        <v>159</v>
      </c>
      <c r="B32" s="26">
        <v>50.62178387650086</v>
      </c>
      <c r="C32" s="26"/>
      <c r="D32" s="26">
        <v>49.78858350951374</v>
      </c>
      <c r="E32" s="26"/>
      <c r="F32" s="26">
        <v>46.835443037974684</v>
      </c>
      <c r="G32" s="26">
        <v>5.61416109498397</v>
      </c>
      <c r="H32" s="26">
        <v>49.73330488585449</v>
      </c>
      <c r="J32" s="26"/>
      <c r="L32" s="26"/>
      <c r="N32" s="26"/>
    </row>
    <row r="33" spans="1:14" ht="12.75">
      <c r="A33" t="s">
        <v>161</v>
      </c>
      <c r="B33" s="26">
        <v>40.17205422314911</v>
      </c>
      <c r="C33" s="26"/>
      <c r="D33" s="26">
        <v>39.90360223236936</v>
      </c>
      <c r="E33" s="26"/>
      <c r="F33" s="26">
        <v>49.35064935064935</v>
      </c>
      <c r="G33" s="26">
        <v>5.697548280807483</v>
      </c>
      <c r="H33" s="26">
        <v>39.86631016042781</v>
      </c>
      <c r="J33" s="26"/>
      <c r="L33" s="26"/>
      <c r="N33" s="26"/>
    </row>
    <row r="34" spans="1:14" ht="12.75">
      <c r="A34" t="s">
        <v>160</v>
      </c>
      <c r="B34" s="26">
        <v>54.0401600883246</v>
      </c>
      <c r="C34" s="26"/>
      <c r="D34" s="26">
        <v>53.90735319442052</v>
      </c>
      <c r="E34" s="26"/>
      <c r="F34" s="26">
        <v>57.09156193895871</v>
      </c>
      <c r="G34" s="26">
        <v>2.0971510765370027</v>
      </c>
      <c r="H34" s="26">
        <v>54.06299538217658</v>
      </c>
      <c r="J34" s="26"/>
      <c r="L34" s="26"/>
      <c r="N34" s="26"/>
    </row>
    <row r="35" spans="1:14" ht="12.75">
      <c r="A35" t="s">
        <v>163</v>
      </c>
      <c r="B35" s="26">
        <v>97.97343826856861</v>
      </c>
      <c r="C35" s="26"/>
      <c r="D35" s="26">
        <v>97.90124062178198</v>
      </c>
      <c r="E35" s="26"/>
      <c r="F35" s="26">
        <v>98.72122762148338</v>
      </c>
      <c r="G35" s="26">
        <v>0.5682160783110275</v>
      </c>
      <c r="H35" s="26">
        <v>98.03497740224013</v>
      </c>
      <c r="J35" s="26"/>
      <c r="L35" s="26"/>
      <c r="N35" s="26"/>
    </row>
    <row r="37" spans="2:8" ht="12.75">
      <c r="B37" s="73" t="s">
        <v>332</v>
      </c>
      <c r="C37" s="73"/>
      <c r="D37" s="73"/>
      <c r="E37" s="73"/>
      <c r="F37" s="73"/>
      <c r="G37" s="73"/>
      <c r="H37" s="73"/>
    </row>
    <row r="38" spans="1:8" ht="12.75">
      <c r="A38" t="s">
        <v>168</v>
      </c>
      <c r="C38" s="26"/>
      <c r="D38" s="26">
        <v>7.471029388442343</v>
      </c>
      <c r="E38" s="26"/>
      <c r="F38" s="26">
        <v>45.521817973507744</v>
      </c>
      <c r="G38" s="26"/>
      <c r="H38" s="26">
        <v>6.891828498112641</v>
      </c>
    </row>
    <row r="39" spans="1:8" ht="12.75">
      <c r="A39" t="s">
        <v>164</v>
      </c>
      <c r="C39" s="28"/>
      <c r="D39" s="28">
        <v>0.9992151690053171</v>
      </c>
      <c r="E39" s="28"/>
      <c r="F39" s="28">
        <v>0.9706222582649043</v>
      </c>
      <c r="G39" s="28"/>
      <c r="H39" s="28">
        <v>0.999466715341867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</sheetData>
  <mergeCells count="6">
    <mergeCell ref="B3:H3"/>
    <mergeCell ref="B18:H18"/>
    <mergeCell ref="B37:H37"/>
    <mergeCell ref="B22:H22"/>
    <mergeCell ref="B25:H25"/>
    <mergeCell ref="B6:H6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A2" sqref="A2"/>
    </sheetView>
  </sheetViews>
  <sheetFormatPr defaultColWidth="9.140625" defaultRowHeight="12.75"/>
  <cols>
    <col min="1" max="1" width="28.7109375" style="0" bestFit="1" customWidth="1"/>
    <col min="5" max="5" width="4.7109375" style="0" customWidth="1"/>
    <col min="9" max="9" width="4.7109375" style="0" customWidth="1"/>
  </cols>
  <sheetData>
    <row r="1" ht="12.75">
      <c r="A1" s="34" t="s">
        <v>311</v>
      </c>
    </row>
    <row r="3" spans="1:12" ht="12.75">
      <c r="A3" s="1"/>
      <c r="B3" s="95" t="s">
        <v>312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2.75">
      <c r="B4" s="94" t="s">
        <v>313</v>
      </c>
      <c r="C4" s="94"/>
      <c r="D4" s="94"/>
      <c r="F4" s="94" t="s">
        <v>314</v>
      </c>
      <c r="G4" s="94"/>
      <c r="H4" s="94"/>
      <c r="J4" s="94" t="s">
        <v>315</v>
      </c>
      <c r="K4" s="94"/>
      <c r="L4" s="94"/>
    </row>
    <row r="5" spans="3:12" ht="12.75">
      <c r="C5" t="s">
        <v>17</v>
      </c>
      <c r="D5" t="s">
        <v>171</v>
      </c>
      <c r="G5" t="s">
        <v>17</v>
      </c>
      <c r="H5" t="s">
        <v>171</v>
      </c>
      <c r="K5" t="s">
        <v>17</v>
      </c>
      <c r="L5" t="s">
        <v>171</v>
      </c>
    </row>
    <row r="6" spans="1:12" ht="12.75">
      <c r="A6" s="4" t="s">
        <v>316</v>
      </c>
      <c r="B6" s="4" t="s">
        <v>22</v>
      </c>
      <c r="C6" s="4" t="s">
        <v>169</v>
      </c>
      <c r="D6" s="4" t="s">
        <v>170</v>
      </c>
      <c r="E6" s="4"/>
      <c r="F6" s="4" t="s">
        <v>22</v>
      </c>
      <c r="G6" s="4" t="s">
        <v>169</v>
      </c>
      <c r="H6" s="4" t="s">
        <v>170</v>
      </c>
      <c r="I6" s="4"/>
      <c r="J6" s="4" t="s">
        <v>22</v>
      </c>
      <c r="K6" s="4" t="s">
        <v>169</v>
      </c>
      <c r="L6" s="4" t="s">
        <v>170</v>
      </c>
    </row>
    <row r="8" spans="2:12" ht="12.75">
      <c r="B8" s="73" t="s">
        <v>168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10" spans="1:12" ht="12.75">
      <c r="A10" t="s">
        <v>317</v>
      </c>
      <c r="B10" s="26">
        <v>4.6958425749571955</v>
      </c>
      <c r="C10" s="26">
        <v>45.50976735360731</v>
      </c>
      <c r="D10" s="41">
        <v>33.36035739489681</v>
      </c>
      <c r="F10" s="26">
        <v>0.801465730091438</v>
      </c>
      <c r="G10" s="26">
        <v>50.57698830615818</v>
      </c>
      <c r="H10" s="26">
        <v>60.33643508622375</v>
      </c>
      <c r="J10" s="26">
        <v>0.1853244320216193</v>
      </c>
      <c r="K10" s="26">
        <v>2.49926135136231</v>
      </c>
      <c r="L10" s="26">
        <v>2.127001522457112</v>
      </c>
    </row>
    <row r="11" spans="2:12" ht="12.75">
      <c r="B11" s="26"/>
      <c r="C11" s="26"/>
      <c r="D11" s="41"/>
      <c r="F11" s="26"/>
      <c r="G11" s="26"/>
      <c r="H11" s="26"/>
      <c r="J11" s="26"/>
      <c r="K11" s="26"/>
      <c r="L11" s="26"/>
    </row>
    <row r="12" spans="1:12" ht="12.75">
      <c r="A12" t="s">
        <v>318</v>
      </c>
      <c r="B12" s="48">
        <v>3.3833241094786803</v>
      </c>
      <c r="C12" s="48">
        <v>6.889144178798768</v>
      </c>
      <c r="D12" s="41">
        <v>3.83769625675129</v>
      </c>
      <c r="E12" s="51"/>
      <c r="F12" s="48">
        <v>6.958895935285663</v>
      </c>
      <c r="G12" s="48">
        <v>4.465210495531201</v>
      </c>
      <c r="H12" s="48">
        <v>8.595959649983918</v>
      </c>
      <c r="I12" s="51"/>
      <c r="J12" s="48">
        <v>0.2651054046950141</v>
      </c>
      <c r="K12" s="48">
        <v>0.37986734854621096</v>
      </c>
      <c r="L12" s="48">
        <v>0.27806087070612834</v>
      </c>
    </row>
    <row r="13" spans="2:12" ht="12.75">
      <c r="B13" s="26"/>
      <c r="C13" s="26"/>
      <c r="D13" s="41"/>
      <c r="F13" s="26"/>
      <c r="G13" s="26"/>
      <c r="H13" s="26"/>
      <c r="J13" s="26"/>
      <c r="K13" s="26"/>
      <c r="L13" s="26"/>
    </row>
    <row r="14" spans="1:12" ht="12.75">
      <c r="A14" t="s">
        <v>319</v>
      </c>
      <c r="B14" s="26">
        <v>6.376017774856277</v>
      </c>
      <c r="C14" s="26">
        <v>43.71408650001384</v>
      </c>
      <c r="D14" s="41">
        <v>33.01027844029532</v>
      </c>
      <c r="F14" s="48">
        <v>6.707527989428585</v>
      </c>
      <c r="G14" s="26">
        <v>48.07565506255892</v>
      </c>
      <c r="H14" s="26">
        <v>57.14602953508833</v>
      </c>
      <c r="J14" s="26">
        <v>0.32951354341986505</v>
      </c>
      <c r="K14" s="26">
        <v>2.384761648845835</v>
      </c>
      <c r="L14" s="26">
        <v>2.0710300915187183</v>
      </c>
    </row>
    <row r="15" spans="2:12" ht="12.75">
      <c r="B15" s="26"/>
      <c r="C15" s="26"/>
      <c r="D15" s="41"/>
      <c r="F15" s="26"/>
      <c r="G15" s="26"/>
      <c r="H15" s="26"/>
      <c r="J15" s="26"/>
      <c r="K15" s="26"/>
      <c r="L15" s="26"/>
    </row>
    <row r="16" spans="1:12" ht="12.75">
      <c r="A16" t="s">
        <v>320</v>
      </c>
      <c r="B16" s="26">
        <v>12.981671723189356</v>
      </c>
      <c r="C16" s="26">
        <v>43.848904398021716</v>
      </c>
      <c r="D16" s="41">
        <v>38.59165068136895</v>
      </c>
      <c r="F16" s="26">
        <v>14.780723494186349</v>
      </c>
      <c r="G16" s="26">
        <v>81.26544747831556</v>
      </c>
      <c r="H16" s="26">
        <v>77.80509271581651</v>
      </c>
      <c r="J16" s="26">
        <v>0.6966322415467027</v>
      </c>
      <c r="K16" s="26">
        <v>2.7245932358806355</v>
      </c>
      <c r="L16" s="26">
        <v>2.6035048591021486</v>
      </c>
    </row>
    <row r="17" spans="2:12" ht="12.75">
      <c r="B17" s="26"/>
      <c r="C17" s="26"/>
      <c r="D17" s="41"/>
      <c r="F17" s="26"/>
      <c r="G17" s="26"/>
      <c r="H17" s="26"/>
      <c r="J17" s="26"/>
      <c r="K17" s="26"/>
      <c r="L17" s="26"/>
    </row>
    <row r="18" spans="1:12" ht="12.75">
      <c r="A18" t="s">
        <v>321</v>
      </c>
      <c r="B18" s="48">
        <v>10.62837495623291</v>
      </c>
      <c r="C18" s="48">
        <v>17.78692035432255</v>
      </c>
      <c r="D18" s="41">
        <v>16.68072634071592</v>
      </c>
      <c r="E18" s="51"/>
      <c r="F18" s="48">
        <v>8.908777231029045</v>
      </c>
      <c r="G18" s="48">
        <v>38.485015059055435</v>
      </c>
      <c r="H18" s="48">
        <v>29.83198927750907</v>
      </c>
      <c r="I18" s="51"/>
      <c r="J18" s="48">
        <v>0.5929281998827999</v>
      </c>
      <c r="K18" s="48">
        <v>1.1981541241007294</v>
      </c>
      <c r="L18" s="48">
        <v>1.3611826473223116</v>
      </c>
    </row>
    <row r="19" spans="2:12" ht="12.75">
      <c r="B19" s="26"/>
      <c r="C19" s="26"/>
      <c r="D19" s="41"/>
      <c r="F19" s="26"/>
      <c r="G19" s="26"/>
      <c r="H19" s="26"/>
      <c r="J19" s="26"/>
      <c r="K19" s="26"/>
      <c r="L19" s="26"/>
    </row>
    <row r="20" spans="1:12" ht="12.75">
      <c r="A20" t="s">
        <v>322</v>
      </c>
      <c r="B20" s="26">
        <v>9.828525569962181</v>
      </c>
      <c r="C20" s="26">
        <v>13.748757768410158</v>
      </c>
      <c r="D20" s="41">
        <v>16.10555656433968</v>
      </c>
      <c r="F20" s="26">
        <v>14.803635175974359</v>
      </c>
      <c r="G20" s="26">
        <v>34.599805610654144</v>
      </c>
      <c r="H20" s="26">
        <v>22.43925836024117</v>
      </c>
      <c r="J20" s="26">
        <v>0.6349495731628183</v>
      </c>
      <c r="K20" s="26">
        <v>1.3174894534457209</v>
      </c>
      <c r="L20" s="26">
        <v>1.3127778390217721</v>
      </c>
    </row>
    <row r="22" spans="2:12" ht="12.75">
      <c r="B22" s="73" t="s">
        <v>164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4" spans="1:12" ht="12.75">
      <c r="A24" t="s">
        <v>317</v>
      </c>
      <c r="B24" s="28">
        <v>0.9998434161249</v>
      </c>
      <c r="C24" s="28">
        <v>0.9706190787284299</v>
      </c>
      <c r="D24" s="28">
        <v>0.9804798598798518</v>
      </c>
      <c r="F24" s="28">
        <v>0.999962532463589</v>
      </c>
      <c r="G24" s="28">
        <v>0.9978798678137234</v>
      </c>
      <c r="H24" s="28">
        <v>0.997649133267322</v>
      </c>
      <c r="J24" s="28">
        <v>0.9999055168032698</v>
      </c>
      <c r="K24" s="28">
        <v>0.9841864022033854</v>
      </c>
      <c r="L24" s="28">
        <v>0.9883197826094848</v>
      </c>
    </row>
    <row r="25" spans="2:12" ht="12.75">
      <c r="B25" s="28"/>
      <c r="C25" s="28"/>
      <c r="D25" s="28"/>
      <c r="F25" s="28"/>
      <c r="G25" s="28"/>
      <c r="H25" s="28"/>
      <c r="J25" s="28"/>
      <c r="K25" s="28"/>
      <c r="L25" s="28"/>
    </row>
    <row r="26" spans="1:12" ht="12.75">
      <c r="A26" t="s">
        <v>318</v>
      </c>
      <c r="B26" s="28">
        <v>0.9999095527891133</v>
      </c>
      <c r="C26" s="28">
        <v>0.9994666360823253</v>
      </c>
      <c r="D26" s="28">
        <v>0.9998431025295633</v>
      </c>
      <c r="F26" s="28">
        <v>0.9991832549060278</v>
      </c>
      <c r="G26" s="28">
        <v>0.9999903420539592</v>
      </c>
      <c r="H26" s="28">
        <v>0.9999050469081117</v>
      </c>
      <c r="J26" s="28">
        <v>0.9997479148312642</v>
      </c>
      <c r="K26" s="28">
        <v>0.9997247494197117</v>
      </c>
      <c r="L26" s="28">
        <v>0.999896643587942</v>
      </c>
    </row>
    <row r="27" spans="2:12" ht="12.75">
      <c r="B27" s="28"/>
      <c r="C27" s="28"/>
      <c r="D27" s="28"/>
      <c r="F27" s="28"/>
      <c r="G27" s="28"/>
      <c r="H27" s="28"/>
      <c r="J27" s="28"/>
      <c r="K27" s="28"/>
      <c r="L27" s="28"/>
    </row>
    <row r="28" spans="1:12" ht="12.75">
      <c r="A28" t="s">
        <v>319</v>
      </c>
      <c r="B28" s="28">
        <v>0.9998126260503557</v>
      </c>
      <c r="C28" s="28">
        <v>0.9756082941679092</v>
      </c>
      <c r="D28" s="28">
        <v>0.9810269304387793</v>
      </c>
      <c r="F28" s="28">
        <v>0.9994917724402822</v>
      </c>
      <c r="G28" s="28">
        <v>0.9976247272823291</v>
      </c>
      <c r="H28" s="28">
        <v>0.997699950550927</v>
      </c>
      <c r="J28" s="28">
        <v>0.9997841020006903</v>
      </c>
      <c r="K28" s="28">
        <v>0.9861191246094755</v>
      </c>
      <c r="L28" s="28">
        <v>0.9886742896109747</v>
      </c>
    </row>
    <row r="29" spans="2:12" ht="12.75">
      <c r="B29" s="28"/>
      <c r="C29" s="28"/>
      <c r="D29" s="28"/>
      <c r="F29" s="28"/>
      <c r="G29" s="28"/>
      <c r="H29" s="28"/>
      <c r="J29" s="28"/>
      <c r="K29" s="28"/>
      <c r="L29" s="28"/>
    </row>
    <row r="30" spans="1:12" ht="12.75">
      <c r="A30" t="s">
        <v>320</v>
      </c>
      <c r="B30" s="28">
        <v>0.99833174190021</v>
      </c>
      <c r="C30" s="28">
        <v>0.9732530898753967</v>
      </c>
      <c r="D30" s="28">
        <v>0.9759633249480711</v>
      </c>
      <c r="F30" s="28">
        <v>0.9985789060249322</v>
      </c>
      <c r="G30" s="28">
        <v>0.9940779768614767</v>
      </c>
      <c r="H30" s="28">
        <v>0.996095472797515</v>
      </c>
      <c r="J30" s="28">
        <v>0.9987348479870571</v>
      </c>
      <c r="K30" s="28">
        <v>0.9842372902689537</v>
      </c>
      <c r="L30" s="28">
        <v>0.9849633492033871</v>
      </c>
    </row>
    <row r="31" spans="2:12" ht="12.75">
      <c r="B31" s="28"/>
      <c r="C31" s="28"/>
      <c r="D31" s="28"/>
      <c r="F31" s="28"/>
      <c r="G31" s="28"/>
      <c r="H31" s="28"/>
      <c r="J31" s="28"/>
      <c r="K31" s="28"/>
      <c r="L31" s="28"/>
    </row>
    <row r="32" spans="1:12" ht="12.75">
      <c r="A32" t="s">
        <v>321</v>
      </c>
      <c r="B32" s="28">
        <v>0.9982739470844757</v>
      </c>
      <c r="C32" s="28">
        <v>0.999529575776606</v>
      </c>
      <c r="D32" s="28">
        <v>0.9970774596238672</v>
      </c>
      <c r="F32" s="28">
        <v>0.9997513631988562</v>
      </c>
      <c r="G32" s="28">
        <v>0.9991933088672716</v>
      </c>
      <c r="H32" s="28">
        <v>0.998517271576776</v>
      </c>
      <c r="J32" s="28">
        <v>0.9989812903372464</v>
      </c>
      <c r="K32" s="28">
        <v>0.9993637841548548</v>
      </c>
      <c r="L32" s="28">
        <v>0.9973124500365456</v>
      </c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mergeCells count="6">
    <mergeCell ref="B22:L22"/>
    <mergeCell ref="B3:L3"/>
    <mergeCell ref="B4:D4"/>
    <mergeCell ref="F4:H4"/>
    <mergeCell ref="J4:L4"/>
    <mergeCell ref="B8:L8"/>
  </mergeCells>
  <printOptions horizontalCentered="1"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Liverpool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</dc:creator>
  <cp:keywords/>
  <dc:description/>
  <cp:lastModifiedBy>Williamson</cp:lastModifiedBy>
  <cp:lastPrinted>2002-11-19T12:49:12Z</cp:lastPrinted>
  <dcterms:created xsi:type="dcterms:W3CDTF">2002-11-05T20:42:15Z</dcterms:created>
  <dcterms:modified xsi:type="dcterms:W3CDTF">2002-11-19T13:02:23Z</dcterms:modified>
  <cp:category/>
  <cp:version/>
  <cp:contentType/>
  <cp:contentStatus/>
</cp:coreProperties>
</file>